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f002.EKYZYL\Documents\2016 Г\Исполнение за 2016 г\Исполнение за 9мес\"/>
    </mc:Choice>
  </mc:AlternateContent>
  <bookViews>
    <workbookView xWindow="0" yWindow="0" windowWidth="19200" windowHeight="11745" firstSheet="1" activeTab="4"/>
  </bookViews>
  <sheets>
    <sheet name="источники" sheetId="11" r:id="rId1"/>
    <sheet name="доходы" sheetId="10" r:id="rId2"/>
    <sheet name="фунцион" sheetId="18" r:id="rId3"/>
    <sheet name="Ведомтсв." sheetId="17" r:id="rId4"/>
    <sheet name="муниц.программы" sheetId="9" r:id="rId5"/>
  </sheets>
  <definedNames>
    <definedName name="_xlnm._FilterDatabase" localSheetId="3" hidden="1">Ведомтсв.!$A$8:$L$840</definedName>
    <definedName name="_xlnm._FilterDatabase" localSheetId="2" hidden="1">фунцион!$A$10:$H$742</definedName>
    <definedName name="_xlnm.Print_Titles" localSheetId="3">Ведомтсв.!$5:$7</definedName>
    <definedName name="_xlnm.Print_Titles" localSheetId="1">доходы!$4:$4</definedName>
    <definedName name="_xlnm.Print_Titles" localSheetId="4">муниц.программы!$4:$4</definedName>
    <definedName name="_xlnm.Print_Titles" localSheetId="2">фунцион!$7:$9</definedName>
    <definedName name="_xlnm.Print_Area" localSheetId="3">Ведомтсв.!$A$1:$I$840</definedName>
    <definedName name="_xlnm.Print_Area" localSheetId="2">фунцион!$A$1:$H$742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6" i="18" l="1"/>
  <c r="F126" i="18"/>
  <c r="H151" i="18" l="1"/>
  <c r="G656" i="18" l="1"/>
  <c r="G657" i="18"/>
  <c r="H657" i="18"/>
  <c r="G109" i="18"/>
  <c r="G110" i="18"/>
  <c r="H110" i="18" s="1"/>
  <c r="H126" i="18"/>
  <c r="H365" i="18"/>
  <c r="G370" i="18"/>
  <c r="H370" i="18" s="1"/>
  <c r="G372" i="18"/>
  <c r="G371" i="18"/>
  <c r="G369" i="18"/>
  <c r="G734" i="18"/>
  <c r="H734" i="18" s="1"/>
  <c r="G735" i="18"/>
  <c r="G692" i="18"/>
  <c r="H692" i="18" s="1"/>
  <c r="G595" i="18"/>
  <c r="G589" i="18"/>
  <c r="H589" i="18" s="1"/>
  <c r="G575" i="18"/>
  <c r="J589" i="18"/>
  <c r="G523" i="18"/>
  <c r="G525" i="18"/>
  <c r="G472" i="18"/>
  <c r="G471" i="18"/>
  <c r="G368" i="18"/>
  <c r="G69" i="18"/>
  <c r="H69" i="18" s="1"/>
  <c r="G68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5" i="18"/>
  <c r="H66" i="18"/>
  <c r="H67" i="18"/>
  <c r="H68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1" i="18"/>
  <c r="H102" i="18"/>
  <c r="H103" i="18"/>
  <c r="H104" i="18"/>
  <c r="H105" i="18"/>
  <c r="H106" i="18"/>
  <c r="H108" i="18"/>
  <c r="H109" i="18"/>
  <c r="H111" i="18"/>
  <c r="H112" i="18"/>
  <c r="H113" i="18"/>
  <c r="H114" i="18"/>
  <c r="H115" i="18"/>
  <c r="H116" i="18"/>
  <c r="H117" i="18"/>
  <c r="H118" i="18"/>
  <c r="H120" i="18"/>
  <c r="H121" i="18"/>
  <c r="H122" i="18"/>
  <c r="H123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H261" i="18"/>
  <c r="H262" i="18"/>
  <c r="H263" i="18"/>
  <c r="H264" i="18"/>
  <c r="H265" i="18"/>
  <c r="H266" i="18"/>
  <c r="H267" i="18"/>
  <c r="H268" i="18"/>
  <c r="H269" i="18"/>
  <c r="H270" i="18"/>
  <c r="H271" i="18"/>
  <c r="H272" i="18"/>
  <c r="H273" i="18"/>
  <c r="H274" i="18"/>
  <c r="H275" i="18"/>
  <c r="H276" i="18"/>
  <c r="H277" i="18"/>
  <c r="H278" i="18"/>
  <c r="H279" i="18"/>
  <c r="H280" i="18"/>
  <c r="H281" i="18"/>
  <c r="H282" i="18"/>
  <c r="H283" i="18"/>
  <c r="H284" i="18"/>
  <c r="H285" i="18"/>
  <c r="H286" i="18"/>
  <c r="H287" i="18"/>
  <c r="H288" i="18"/>
  <c r="H289" i="18"/>
  <c r="H290" i="18"/>
  <c r="H291" i="18"/>
  <c r="H292" i="18"/>
  <c r="H293" i="18"/>
  <c r="H294" i="18"/>
  <c r="H295" i="18"/>
  <c r="H296" i="18"/>
  <c r="H297" i="18"/>
  <c r="H298" i="18"/>
  <c r="H299" i="18"/>
  <c r="H300" i="18"/>
  <c r="H301" i="18"/>
  <c r="H302" i="18"/>
  <c r="H303" i="18"/>
  <c r="H304" i="18"/>
  <c r="H305" i="18"/>
  <c r="H306" i="18"/>
  <c r="H307" i="18"/>
  <c r="H308" i="18"/>
  <c r="H309" i="18"/>
  <c r="H310" i="18"/>
  <c r="H312" i="18"/>
  <c r="H313" i="18"/>
  <c r="H314" i="18"/>
  <c r="H315" i="18"/>
  <c r="H316" i="18"/>
  <c r="H317" i="18"/>
  <c r="H318" i="18"/>
  <c r="H319" i="18"/>
  <c r="H320" i="18"/>
  <c r="H321" i="18"/>
  <c r="H322" i="18"/>
  <c r="H323" i="18"/>
  <c r="H324" i="18"/>
  <c r="H325" i="18"/>
  <c r="H326" i="18"/>
  <c r="H327" i="18"/>
  <c r="H328" i="18"/>
  <c r="H329" i="18"/>
  <c r="H330" i="18"/>
  <c r="H331" i="18"/>
  <c r="H332" i="18"/>
  <c r="H333" i="18"/>
  <c r="H334" i="18"/>
  <c r="H335" i="18"/>
  <c r="H336" i="18"/>
  <c r="H337" i="18"/>
  <c r="H338" i="18"/>
  <c r="H339" i="18"/>
  <c r="H340" i="18"/>
  <c r="H341" i="18"/>
  <c r="H342" i="18"/>
  <c r="H343" i="18"/>
  <c r="H344" i="18"/>
  <c r="H345" i="18"/>
  <c r="H346" i="18"/>
  <c r="H347" i="18"/>
  <c r="H352" i="18"/>
  <c r="H353" i="18"/>
  <c r="H354" i="18"/>
  <c r="H355" i="18"/>
  <c r="H356" i="18"/>
  <c r="H357" i="18"/>
  <c r="H358" i="18"/>
  <c r="H359" i="18"/>
  <c r="H360" i="18"/>
  <c r="H361" i="18"/>
  <c r="H362" i="18"/>
  <c r="H363" i="18"/>
  <c r="H364" i="18"/>
  <c r="H366" i="18"/>
  <c r="H367" i="18"/>
  <c r="H368" i="18"/>
  <c r="H369" i="18"/>
  <c r="H371" i="18"/>
  <c r="H372" i="18"/>
  <c r="H373" i="18"/>
  <c r="H374" i="18"/>
  <c r="H375" i="18"/>
  <c r="H376" i="18"/>
  <c r="H377" i="18"/>
  <c r="H378" i="18"/>
  <c r="H379" i="18"/>
  <c r="H380" i="18"/>
  <c r="H381" i="18"/>
  <c r="H382" i="18"/>
  <c r="H383" i="18"/>
  <c r="H384" i="18"/>
  <c r="H385" i="18"/>
  <c r="H386" i="18"/>
  <c r="H387" i="18"/>
  <c r="H388" i="18"/>
  <c r="H389" i="18"/>
  <c r="H390" i="18"/>
  <c r="H391" i="18"/>
  <c r="H392" i="18"/>
  <c r="H393" i="18"/>
  <c r="H398" i="18"/>
  <c r="H399" i="18"/>
  <c r="H400" i="18"/>
  <c r="H401" i="18"/>
  <c r="H403" i="18"/>
  <c r="H404" i="18"/>
  <c r="H405" i="18"/>
  <c r="H406" i="18"/>
  <c r="H407" i="18"/>
  <c r="H408" i="18"/>
  <c r="H409" i="18"/>
  <c r="H412" i="18"/>
  <c r="H413" i="18"/>
  <c r="H414" i="18"/>
  <c r="H415" i="18"/>
  <c r="H416" i="18"/>
  <c r="H417" i="18"/>
  <c r="H418" i="18"/>
  <c r="H419" i="18"/>
  <c r="H424" i="18"/>
  <c r="H425" i="18"/>
  <c r="H426" i="18"/>
  <c r="H427" i="18"/>
  <c r="H428" i="18"/>
  <c r="H429" i="18"/>
  <c r="H430" i="18"/>
  <c r="H431" i="18"/>
  <c r="H432" i="18"/>
  <c r="H433" i="18"/>
  <c r="H434" i="18"/>
  <c r="H435" i="18"/>
  <c r="H436" i="18"/>
  <c r="H437" i="18"/>
  <c r="H438" i="18"/>
  <c r="H439" i="18"/>
  <c r="H440" i="18"/>
  <c r="H441" i="18"/>
  <c r="H442" i="18"/>
  <c r="H443" i="18"/>
  <c r="H444" i="18"/>
  <c r="H445" i="18"/>
  <c r="H446" i="18"/>
  <c r="H447" i="18"/>
  <c r="H448" i="18"/>
  <c r="H449" i="18"/>
  <c r="H450" i="18"/>
  <c r="H451" i="18"/>
  <c r="H452" i="18"/>
  <c r="H453" i="18"/>
  <c r="H454" i="18"/>
  <c r="H455" i="18"/>
  <c r="H456" i="18"/>
  <c r="H457" i="18"/>
  <c r="H458" i="18"/>
  <c r="H459" i="18"/>
  <c r="H460" i="18"/>
  <c r="H461" i="18"/>
  <c r="H462" i="18"/>
  <c r="H463" i="18"/>
  <c r="H464" i="18"/>
  <c r="H465" i="18"/>
  <c r="H466" i="18"/>
  <c r="H467" i="18"/>
  <c r="H468" i="18"/>
  <c r="H469" i="18"/>
  <c r="H470" i="18"/>
  <c r="H471" i="18"/>
  <c r="H472" i="18"/>
  <c r="H473" i="18"/>
  <c r="H474" i="18"/>
  <c r="H475" i="18"/>
  <c r="H476" i="18"/>
  <c r="H477" i="18"/>
  <c r="H478" i="18"/>
  <c r="H479" i="18"/>
  <c r="H480" i="18"/>
  <c r="H481" i="18"/>
  <c r="H482" i="18"/>
  <c r="H483" i="18"/>
  <c r="H484" i="18"/>
  <c r="H485" i="18"/>
  <c r="H486" i="18"/>
  <c r="H490" i="18"/>
  <c r="H491" i="18"/>
  <c r="H492" i="18"/>
  <c r="H493" i="18"/>
  <c r="H494" i="18"/>
  <c r="H495" i="18"/>
  <c r="H496" i="18"/>
  <c r="H497" i="18"/>
  <c r="H498" i="18"/>
  <c r="H499" i="18"/>
  <c r="H500" i="18"/>
  <c r="H501" i="18"/>
  <c r="H502" i="18"/>
  <c r="H503" i="18"/>
  <c r="H504" i="18"/>
  <c r="H505" i="18"/>
  <c r="H506" i="18"/>
  <c r="H507" i="18"/>
  <c r="H508" i="18"/>
  <c r="H509" i="18"/>
  <c r="H510" i="18"/>
  <c r="H511" i="18"/>
  <c r="H512" i="18"/>
  <c r="H513" i="18"/>
  <c r="H514" i="18"/>
  <c r="H515" i="18"/>
  <c r="H516" i="18"/>
  <c r="H517" i="18"/>
  <c r="H518" i="18"/>
  <c r="H519" i="18"/>
  <c r="H520" i="18"/>
  <c r="H521" i="18"/>
  <c r="H522" i="18"/>
  <c r="H523" i="18"/>
  <c r="H524" i="18"/>
  <c r="H525" i="18"/>
  <c r="H526" i="18"/>
  <c r="H527" i="18"/>
  <c r="H528" i="18"/>
  <c r="H529" i="18"/>
  <c r="H530" i="18"/>
  <c r="H531" i="18"/>
  <c r="H532" i="18"/>
  <c r="H533" i="18"/>
  <c r="H534" i="18"/>
  <c r="H535" i="18"/>
  <c r="H536" i="18"/>
  <c r="H537" i="18"/>
  <c r="H538" i="18"/>
  <c r="H539" i="18"/>
  <c r="H540" i="18"/>
  <c r="H541" i="18"/>
  <c r="H542" i="18"/>
  <c r="H543" i="18"/>
  <c r="H544" i="18"/>
  <c r="H545" i="18"/>
  <c r="H546" i="18"/>
  <c r="H547" i="18"/>
  <c r="H548" i="18"/>
  <c r="H549" i="18"/>
  <c r="H550" i="18"/>
  <c r="H551" i="18"/>
  <c r="H552" i="18"/>
  <c r="H553" i="18"/>
  <c r="H556" i="18"/>
  <c r="H558" i="18"/>
  <c r="H559" i="18"/>
  <c r="H560" i="18"/>
  <c r="H561" i="18"/>
  <c r="H562" i="18"/>
  <c r="H563" i="18"/>
  <c r="H564" i="18"/>
  <c r="H565" i="18"/>
  <c r="H566" i="18"/>
  <c r="H567" i="18"/>
  <c r="H568" i="18"/>
  <c r="H569" i="18"/>
  <c r="H570" i="18"/>
  <c r="H571" i="18"/>
  <c r="H572" i="18"/>
  <c r="H573" i="18"/>
  <c r="H574" i="18"/>
  <c r="H575" i="18"/>
  <c r="H576" i="18"/>
  <c r="H577" i="18"/>
  <c r="H578" i="18"/>
  <c r="H579" i="18"/>
  <c r="H580" i="18"/>
  <c r="H581" i="18"/>
  <c r="H582" i="18"/>
  <c r="H583" i="18"/>
  <c r="H584" i="18"/>
  <c r="H585" i="18"/>
  <c r="H586" i="18"/>
  <c r="H587" i="18"/>
  <c r="H588" i="18"/>
  <c r="H590" i="18"/>
  <c r="H591" i="18"/>
  <c r="H592" i="18"/>
  <c r="H593" i="18"/>
  <c r="H594" i="18"/>
  <c r="H595" i="18"/>
  <c r="H596" i="18"/>
  <c r="H597" i="18"/>
  <c r="H598" i="18"/>
  <c r="H599" i="18"/>
  <c r="H600" i="18"/>
  <c r="H601" i="18"/>
  <c r="H602" i="18"/>
  <c r="H603" i="18"/>
  <c r="H604" i="18"/>
  <c r="H605" i="18"/>
  <c r="H606" i="18"/>
  <c r="H607" i="18"/>
  <c r="H608" i="18"/>
  <c r="H609" i="18"/>
  <c r="H610" i="18"/>
  <c r="H611" i="18"/>
  <c r="H612" i="18"/>
  <c r="H613" i="18"/>
  <c r="H614" i="18"/>
  <c r="H615" i="18"/>
  <c r="H616" i="18"/>
  <c r="H617" i="18"/>
  <c r="H618" i="18"/>
  <c r="H619" i="18"/>
  <c r="H620" i="18"/>
  <c r="H621" i="18"/>
  <c r="H622" i="18"/>
  <c r="H623" i="18"/>
  <c r="H624" i="18"/>
  <c r="H625" i="18"/>
  <c r="H626" i="18"/>
  <c r="H627" i="18"/>
  <c r="H628" i="18"/>
  <c r="H629" i="18"/>
  <c r="H630" i="18"/>
  <c r="H631" i="18"/>
  <c r="H632" i="18"/>
  <c r="H633" i="18"/>
  <c r="H634" i="18"/>
  <c r="H635" i="18"/>
  <c r="H636" i="18"/>
  <c r="H637" i="18"/>
  <c r="H638" i="18"/>
  <c r="H639" i="18"/>
  <c r="H640" i="18"/>
  <c r="H641" i="18"/>
  <c r="H642" i="18"/>
  <c r="H643" i="18"/>
  <c r="H644" i="18"/>
  <c r="H645" i="18"/>
  <c r="H647" i="18"/>
  <c r="H648" i="18"/>
  <c r="H649" i="18"/>
  <c r="H650" i="18"/>
  <c r="H651" i="18"/>
  <c r="H652" i="18"/>
  <c r="H653" i="18"/>
  <c r="H654" i="18"/>
  <c r="H655" i="18"/>
  <c r="H656" i="18"/>
  <c r="H658" i="18"/>
  <c r="H659" i="18"/>
  <c r="H660" i="18"/>
  <c r="H661" i="18"/>
  <c r="H662" i="18"/>
  <c r="H663" i="18"/>
  <c r="H664" i="18"/>
  <c r="H665" i="18"/>
  <c r="H666" i="18"/>
  <c r="H669" i="18"/>
  <c r="H670" i="18"/>
  <c r="H671" i="18"/>
  <c r="H672" i="18"/>
  <c r="H673" i="18"/>
  <c r="H674" i="18"/>
  <c r="H675" i="18"/>
  <c r="H676" i="18"/>
  <c r="H677" i="18"/>
  <c r="H678" i="18"/>
  <c r="H679" i="18"/>
  <c r="H680" i="18"/>
  <c r="H681" i="18"/>
  <c r="H682" i="18"/>
  <c r="H683" i="18"/>
  <c r="H684" i="18"/>
  <c r="H685" i="18"/>
  <c r="H686" i="18"/>
  <c r="H687" i="18"/>
  <c r="H689" i="18"/>
  <c r="H690" i="18"/>
  <c r="H691" i="18"/>
  <c r="H693" i="18"/>
  <c r="H694" i="18"/>
  <c r="H695" i="18"/>
  <c r="H696" i="18"/>
  <c r="H697" i="18"/>
  <c r="H698" i="18"/>
  <c r="H699" i="18"/>
  <c r="H700" i="18"/>
  <c r="H701" i="18"/>
  <c r="H702" i="18"/>
  <c r="H703" i="18"/>
  <c r="H704" i="18"/>
  <c r="H705" i="18"/>
  <c r="H706" i="18"/>
  <c r="H707" i="18"/>
  <c r="H708" i="18"/>
  <c r="H709" i="18"/>
  <c r="H710" i="18"/>
  <c r="H711" i="18"/>
  <c r="H712" i="18"/>
  <c r="H713" i="18"/>
  <c r="H714" i="18"/>
  <c r="H715" i="18"/>
  <c r="H716" i="18"/>
  <c r="H717" i="18"/>
  <c r="H718" i="18"/>
  <c r="H719" i="18"/>
  <c r="H720" i="18"/>
  <c r="H721" i="18"/>
  <c r="H722" i="18"/>
  <c r="H723" i="18"/>
  <c r="H724" i="18"/>
  <c r="H725" i="18"/>
  <c r="H726" i="18"/>
  <c r="H727" i="18"/>
  <c r="H728" i="18"/>
  <c r="H729" i="18"/>
  <c r="H730" i="18"/>
  <c r="H731" i="18"/>
  <c r="H732" i="18"/>
  <c r="H733" i="18"/>
  <c r="H735" i="18"/>
  <c r="H736" i="18"/>
  <c r="H737" i="18"/>
  <c r="H738" i="18"/>
  <c r="H739" i="18"/>
  <c r="H740" i="18"/>
  <c r="H741" i="18"/>
  <c r="H742" i="18"/>
  <c r="H11" i="18"/>
  <c r="K123" i="17"/>
  <c r="K518" i="17"/>
  <c r="K552" i="17"/>
  <c r="F12" i="9"/>
  <c r="F7" i="9"/>
  <c r="D48" i="9"/>
  <c r="D44" i="9"/>
  <c r="D39" i="9"/>
  <c r="D34" i="9"/>
  <c r="D27" i="9"/>
  <c r="D22" i="9"/>
  <c r="E14" i="9"/>
  <c r="D14" i="9"/>
  <c r="E9" i="9"/>
  <c r="D9" i="9"/>
  <c r="D5" i="9"/>
  <c r="K488" i="17"/>
  <c r="K486" i="17"/>
  <c r="K332" i="17"/>
  <c r="K331" i="17"/>
  <c r="K212" i="17"/>
  <c r="K122" i="17"/>
  <c r="D50" i="9" l="1"/>
  <c r="H714" i="17"/>
  <c r="H712" i="17"/>
  <c r="I436" i="17" l="1"/>
  <c r="H52" i="17"/>
  <c r="G52" i="17"/>
  <c r="H48" i="17"/>
  <c r="I48" i="17" s="1"/>
  <c r="H47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4" i="17"/>
  <c r="I25" i="17"/>
  <c r="I26" i="17"/>
  <c r="I27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50" i="17"/>
  <c r="I51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5" i="17"/>
  <c r="I276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9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3" i="17"/>
  <c r="I384" i="17"/>
  <c r="I385" i="17"/>
  <c r="I386" i="17"/>
  <c r="I387" i="17"/>
  <c r="I388" i="17"/>
  <c r="I389" i="17"/>
  <c r="I390" i="17"/>
  <c r="I391" i="17"/>
  <c r="I392" i="17"/>
  <c r="I399" i="17"/>
  <c r="I400" i="17"/>
  <c r="I401" i="17"/>
  <c r="I402" i="17"/>
  <c r="I403" i="17"/>
  <c r="I404" i="17"/>
  <c r="I405" i="17"/>
  <c r="I406" i="17"/>
  <c r="I407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5" i="17"/>
  <c r="I456" i="17"/>
  <c r="I457" i="17"/>
  <c r="I458" i="17"/>
  <c r="I459" i="17"/>
  <c r="I460" i="17"/>
  <c r="I461" i="17"/>
  <c r="I462" i="17"/>
  <c r="I463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78" i="17"/>
  <c r="I479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99" i="17"/>
  <c r="I500" i="17"/>
  <c r="I501" i="17"/>
  <c r="I502" i="17"/>
  <c r="I503" i="17"/>
  <c r="I504" i="17"/>
  <c r="I505" i="17"/>
  <c r="I506" i="17"/>
  <c r="I507" i="17"/>
  <c r="I508" i="17"/>
  <c r="I509" i="17"/>
  <c r="I510" i="17"/>
  <c r="I511" i="17"/>
  <c r="I512" i="17"/>
  <c r="I513" i="17"/>
  <c r="I514" i="17"/>
  <c r="I515" i="17"/>
  <c r="I516" i="17"/>
  <c r="I517" i="17"/>
  <c r="I518" i="17"/>
  <c r="I519" i="17"/>
  <c r="I520" i="17"/>
  <c r="I521" i="17"/>
  <c r="I522" i="17"/>
  <c r="I523" i="17"/>
  <c r="I524" i="17"/>
  <c r="I525" i="17"/>
  <c r="I526" i="17"/>
  <c r="I527" i="17"/>
  <c r="I528" i="17"/>
  <c r="I529" i="17"/>
  <c r="I530" i="17"/>
  <c r="I531" i="17"/>
  <c r="I532" i="17"/>
  <c r="I533" i="17"/>
  <c r="I534" i="17"/>
  <c r="I535" i="17"/>
  <c r="I536" i="17"/>
  <c r="I537" i="17"/>
  <c r="I538" i="17"/>
  <c r="I539" i="17"/>
  <c r="I540" i="17"/>
  <c r="I541" i="17"/>
  <c r="I542" i="17"/>
  <c r="I543" i="17"/>
  <c r="I544" i="17"/>
  <c r="I545" i="17"/>
  <c r="I546" i="17"/>
  <c r="I547" i="17"/>
  <c r="I548" i="17"/>
  <c r="I549" i="17"/>
  <c r="I550" i="17"/>
  <c r="I551" i="17"/>
  <c r="I552" i="17"/>
  <c r="I553" i="17"/>
  <c r="I554" i="17"/>
  <c r="I555" i="17"/>
  <c r="I556" i="17"/>
  <c r="I557" i="17"/>
  <c r="I558" i="17"/>
  <c r="I559" i="17"/>
  <c r="I560" i="17"/>
  <c r="I561" i="17"/>
  <c r="I562" i="17"/>
  <c r="I563" i="17"/>
  <c r="I564" i="17"/>
  <c r="I565" i="17"/>
  <c r="I566" i="17"/>
  <c r="I567" i="17"/>
  <c r="I568" i="17"/>
  <c r="I569" i="17"/>
  <c r="I570" i="17"/>
  <c r="I571" i="17"/>
  <c r="I572" i="17"/>
  <c r="I573" i="17"/>
  <c r="I574" i="17"/>
  <c r="I575" i="17"/>
  <c r="I576" i="17"/>
  <c r="I577" i="17"/>
  <c r="I578" i="17"/>
  <c r="I579" i="17"/>
  <c r="I580" i="17"/>
  <c r="I581" i="17"/>
  <c r="I582" i="17"/>
  <c r="I583" i="17"/>
  <c r="I584" i="17"/>
  <c r="I585" i="17"/>
  <c r="I586" i="17"/>
  <c r="I587" i="17"/>
  <c r="I588" i="17"/>
  <c r="I589" i="17"/>
  <c r="I590" i="17"/>
  <c r="I591" i="17"/>
  <c r="I592" i="17"/>
  <c r="I593" i="17"/>
  <c r="I594" i="17"/>
  <c r="I595" i="17"/>
  <c r="I596" i="17"/>
  <c r="I597" i="17"/>
  <c r="I598" i="17"/>
  <c r="I599" i="17"/>
  <c r="I600" i="17"/>
  <c r="I601" i="17"/>
  <c r="I602" i="17"/>
  <c r="I603" i="17"/>
  <c r="I604" i="17"/>
  <c r="I605" i="17"/>
  <c r="I606" i="17"/>
  <c r="I607" i="17"/>
  <c r="I608" i="17"/>
  <c r="I610" i="17"/>
  <c r="I611" i="17"/>
  <c r="I612" i="17"/>
  <c r="I613" i="17"/>
  <c r="I614" i="17"/>
  <c r="I615" i="17"/>
  <c r="I616" i="17"/>
  <c r="I617" i="17"/>
  <c r="I618" i="17"/>
  <c r="I619" i="17"/>
  <c r="I620" i="17"/>
  <c r="I621" i="17"/>
  <c r="I622" i="17"/>
  <c r="I623" i="17"/>
  <c r="I624" i="17"/>
  <c r="I625" i="17"/>
  <c r="I626" i="17"/>
  <c r="I627" i="17"/>
  <c r="I628" i="17"/>
  <c r="I629" i="17"/>
  <c r="I630" i="17"/>
  <c r="I631" i="17"/>
  <c r="I632" i="17"/>
  <c r="I633" i="17"/>
  <c r="I634" i="17"/>
  <c r="I635" i="17"/>
  <c r="I636" i="17"/>
  <c r="I637" i="17"/>
  <c r="I638" i="17"/>
  <c r="I639" i="17"/>
  <c r="I640" i="17"/>
  <c r="I641" i="17"/>
  <c r="I642" i="17"/>
  <c r="I643" i="17"/>
  <c r="I644" i="17"/>
  <c r="I645" i="17"/>
  <c r="I646" i="17"/>
  <c r="I647" i="17"/>
  <c r="I648" i="17"/>
  <c r="I649" i="17"/>
  <c r="I650" i="17"/>
  <c r="I651" i="17"/>
  <c r="I652" i="17"/>
  <c r="I653" i="17"/>
  <c r="I654" i="17"/>
  <c r="I655" i="17"/>
  <c r="I656" i="17"/>
  <c r="I657" i="17"/>
  <c r="I658" i="17"/>
  <c r="I659" i="17"/>
  <c r="I660" i="17"/>
  <c r="I661" i="17"/>
  <c r="I662" i="17"/>
  <c r="I663" i="17"/>
  <c r="I664" i="17"/>
  <c r="I665" i="17"/>
  <c r="I666" i="17"/>
  <c r="I667" i="17"/>
  <c r="I668" i="17"/>
  <c r="I669" i="17"/>
  <c r="I670" i="17"/>
  <c r="I671" i="17"/>
  <c r="I672" i="17"/>
  <c r="I673" i="17"/>
  <c r="I674" i="17"/>
  <c r="I675" i="17"/>
  <c r="I676" i="17"/>
  <c r="I677" i="17"/>
  <c r="I678" i="17"/>
  <c r="I679" i="17"/>
  <c r="I680" i="17"/>
  <c r="I681" i="17"/>
  <c r="I682" i="17"/>
  <c r="I683" i="17"/>
  <c r="I684" i="17"/>
  <c r="I685" i="17"/>
  <c r="I686" i="17"/>
  <c r="I687" i="17"/>
  <c r="I688" i="17"/>
  <c r="I689" i="17"/>
  <c r="I690" i="17"/>
  <c r="I691" i="17"/>
  <c r="I692" i="17"/>
  <c r="I693" i="17"/>
  <c r="I694" i="17"/>
  <c r="I695" i="17"/>
  <c r="I696" i="17"/>
  <c r="I697" i="17"/>
  <c r="I698" i="17"/>
  <c r="I699" i="17"/>
  <c r="I700" i="17"/>
  <c r="I701" i="17"/>
  <c r="I702" i="17"/>
  <c r="I703" i="17"/>
  <c r="I704" i="17"/>
  <c r="I705" i="17"/>
  <c r="I706" i="17"/>
  <c r="I707" i="17"/>
  <c r="I708" i="17"/>
  <c r="I709" i="17"/>
  <c r="I710" i="17"/>
  <c r="I711" i="17"/>
  <c r="I712" i="17"/>
  <c r="I713" i="17"/>
  <c r="I714" i="17"/>
  <c r="I715" i="17"/>
  <c r="I716" i="17"/>
  <c r="I717" i="17"/>
  <c r="I718" i="17"/>
  <c r="I719" i="17"/>
  <c r="I720" i="17"/>
  <c r="I721" i="17"/>
  <c r="I722" i="17"/>
  <c r="I723" i="17"/>
  <c r="I724" i="17"/>
  <c r="I725" i="17"/>
  <c r="I726" i="17"/>
  <c r="I727" i="17"/>
  <c r="I728" i="17"/>
  <c r="I729" i="17"/>
  <c r="I730" i="17"/>
  <c r="I731" i="17"/>
  <c r="I732" i="17"/>
  <c r="I733" i="17"/>
  <c r="I738" i="17"/>
  <c r="I739" i="17"/>
  <c r="I740" i="17"/>
  <c r="I741" i="17"/>
  <c r="I742" i="17"/>
  <c r="I743" i="17"/>
  <c r="I745" i="17"/>
  <c r="I746" i="17"/>
  <c r="I747" i="17"/>
  <c r="I748" i="17"/>
  <c r="I749" i="17"/>
  <c r="I750" i="17"/>
  <c r="I751" i="17"/>
  <c r="I752" i="17"/>
  <c r="I753" i="17"/>
  <c r="I754" i="17"/>
  <c r="I755" i="17"/>
  <c r="I756" i="17"/>
  <c r="I757" i="17"/>
  <c r="I758" i="17"/>
  <c r="I759" i="17"/>
  <c r="I760" i="17"/>
  <c r="I761" i="17"/>
  <c r="I762" i="17"/>
  <c r="I763" i="17"/>
  <c r="I764" i="17"/>
  <c r="I765" i="17"/>
  <c r="I766" i="17"/>
  <c r="I767" i="17"/>
  <c r="I768" i="17"/>
  <c r="I769" i="17"/>
  <c r="I770" i="17"/>
  <c r="I771" i="17"/>
  <c r="I772" i="17"/>
  <c r="I773" i="17"/>
  <c r="I774" i="17"/>
  <c r="I775" i="17"/>
  <c r="I776" i="17"/>
  <c r="I777" i="17"/>
  <c r="I778" i="17"/>
  <c r="I779" i="17"/>
  <c r="I780" i="17"/>
  <c r="I781" i="17"/>
  <c r="I782" i="17"/>
  <c r="I783" i="17"/>
  <c r="I784" i="17"/>
  <c r="I785" i="17"/>
  <c r="I786" i="17"/>
  <c r="I787" i="17"/>
  <c r="I788" i="17"/>
  <c r="I789" i="17"/>
  <c r="I790" i="17"/>
  <c r="I791" i="17"/>
  <c r="I792" i="17"/>
  <c r="I793" i="17"/>
  <c r="I794" i="17"/>
  <c r="I795" i="17"/>
  <c r="I796" i="17"/>
  <c r="I797" i="17"/>
  <c r="I798" i="17"/>
  <c r="I799" i="17"/>
  <c r="I800" i="17"/>
  <c r="I801" i="17"/>
  <c r="I802" i="17"/>
  <c r="I803" i="17"/>
  <c r="I804" i="17"/>
  <c r="I805" i="17"/>
  <c r="I806" i="17"/>
  <c r="I807" i="17"/>
  <c r="I808" i="17"/>
  <c r="I809" i="17"/>
  <c r="I810" i="17"/>
  <c r="I811" i="17"/>
  <c r="I812" i="17"/>
  <c r="I813" i="17"/>
  <c r="I814" i="17"/>
  <c r="I815" i="17"/>
  <c r="I816" i="17"/>
  <c r="I817" i="17"/>
  <c r="I818" i="17"/>
  <c r="I819" i="17"/>
  <c r="I820" i="17"/>
  <c r="I821" i="17"/>
  <c r="I822" i="17"/>
  <c r="I823" i="17"/>
  <c r="I824" i="17"/>
  <c r="I825" i="17"/>
  <c r="I826" i="17"/>
  <c r="I827" i="17"/>
  <c r="I828" i="17"/>
  <c r="I830" i="17"/>
  <c r="I831" i="17"/>
  <c r="I832" i="17"/>
  <c r="I833" i="17"/>
  <c r="I834" i="17"/>
  <c r="I835" i="17"/>
  <c r="I836" i="17"/>
  <c r="I837" i="17"/>
  <c r="I838" i="17"/>
  <c r="I839" i="17"/>
  <c r="I840" i="17"/>
  <c r="I9" i="17"/>
  <c r="D16" i="11"/>
  <c r="D13" i="11"/>
  <c r="D14" i="11"/>
  <c r="C5" i="11"/>
  <c r="C16" i="11" s="1"/>
  <c r="E49" i="10"/>
  <c r="I52" i="17" l="1"/>
  <c r="E71" i="10"/>
  <c r="C59" i="10"/>
  <c r="C54" i="10" s="1"/>
  <c r="C60" i="10"/>
  <c r="C50" i="10"/>
  <c r="C45" i="10" s="1"/>
  <c r="C42" i="10" s="1"/>
  <c r="C41" i="10" s="1"/>
  <c r="D43" i="10"/>
  <c r="C43" i="10"/>
  <c r="C33" i="10"/>
  <c r="C10" i="10"/>
  <c r="C6" i="10"/>
  <c r="C35" i="10"/>
  <c r="C32" i="10" s="1"/>
  <c r="D35" i="10"/>
  <c r="E31" i="10"/>
  <c r="C28" i="10"/>
  <c r="C21" i="10"/>
  <c r="C26" i="10"/>
  <c r="D18" i="10"/>
  <c r="C18" i="10"/>
  <c r="C5" i="10" l="1"/>
  <c r="C77" i="10" s="1"/>
  <c r="C20" i="10"/>
  <c r="F8" i="9" l="1"/>
  <c r="D73" i="10" l="1"/>
  <c r="D60" i="10"/>
  <c r="D59" i="10" s="1"/>
  <c r="D54" i="10" s="1"/>
  <c r="D75" i="10"/>
  <c r="D50" i="10"/>
  <c r="D45" i="10" s="1"/>
  <c r="D42" i="10" l="1"/>
  <c r="D41" i="10" s="1"/>
  <c r="D33" i="10"/>
  <c r="D32" i="10" s="1"/>
  <c r="E32" i="10" s="1"/>
  <c r="D28" i="10"/>
  <c r="D26" i="10"/>
  <c r="D24" i="10"/>
  <c r="D21" i="10"/>
  <c r="D14" i="10"/>
  <c r="E14" i="10" s="1"/>
  <c r="D10" i="10"/>
  <c r="D8" i="10"/>
  <c r="D6" i="10"/>
  <c r="D5" i="10" l="1"/>
  <c r="D20" i="10"/>
  <c r="D12" i="11"/>
  <c r="D8" i="11"/>
  <c r="D5" i="11"/>
  <c r="D77" i="10" l="1"/>
  <c r="E28" i="10" l="1"/>
  <c r="E20" i="10"/>
  <c r="E6" i="10"/>
  <c r="E7" i="10"/>
  <c r="E8" i="10"/>
  <c r="E9" i="10"/>
  <c r="E10" i="10"/>
  <c r="E11" i="10"/>
  <c r="E12" i="10"/>
  <c r="E13" i="10"/>
  <c r="E15" i="10"/>
  <c r="E16" i="10"/>
  <c r="E17" i="10"/>
  <c r="E21" i="10"/>
  <c r="E22" i="10"/>
  <c r="E23" i="10"/>
  <c r="E24" i="10"/>
  <c r="E25" i="10"/>
  <c r="E26" i="10"/>
  <c r="E27" i="10"/>
  <c r="E29" i="10"/>
  <c r="E30" i="10"/>
  <c r="E33" i="10"/>
  <c r="E34" i="10"/>
  <c r="E35" i="10"/>
  <c r="E36" i="10"/>
  <c r="E37" i="10"/>
  <c r="E38" i="10"/>
  <c r="E39" i="10"/>
  <c r="E41" i="10"/>
  <c r="E42" i="10"/>
  <c r="E43" i="10"/>
  <c r="E44" i="10"/>
  <c r="E45" i="10"/>
  <c r="E46" i="10"/>
  <c r="E47" i="10"/>
  <c r="E50" i="10"/>
  <c r="E51" i="10"/>
  <c r="E52" i="10"/>
  <c r="E53" i="10"/>
  <c r="E54" i="10"/>
  <c r="E55" i="10"/>
  <c r="E57" i="10"/>
  <c r="E58" i="10"/>
  <c r="E59" i="10"/>
  <c r="E60" i="10"/>
  <c r="E61" i="10"/>
  <c r="E62" i="10"/>
  <c r="E63" i="10"/>
  <c r="E64" i="10"/>
  <c r="E65" i="10"/>
  <c r="E67" i="10"/>
  <c r="E68" i="10"/>
  <c r="E69" i="10"/>
  <c r="E70" i="10"/>
  <c r="E72" i="10"/>
  <c r="E73" i="10"/>
  <c r="E75" i="10"/>
  <c r="E76" i="10"/>
  <c r="E77" i="10"/>
  <c r="E5" i="10"/>
  <c r="C78" i="10"/>
  <c r="E48" i="9" l="1"/>
  <c r="F48" i="9" s="1"/>
  <c r="E44" i="9"/>
  <c r="F44" i="9" s="1"/>
  <c r="E39" i="9"/>
  <c r="F39" i="9" s="1"/>
  <c r="E34" i="9"/>
  <c r="F34" i="9" s="1"/>
  <c r="E27" i="9"/>
  <c r="F27" i="9" s="1"/>
  <c r="E22" i="9"/>
  <c r="F22" i="9" s="1"/>
  <c r="F9" i="9"/>
  <c r="E5" i="9"/>
  <c r="F5" i="9" s="1"/>
  <c r="F13" i="9"/>
  <c r="F14" i="9"/>
  <c r="F16" i="9"/>
  <c r="F17" i="9"/>
  <c r="F18" i="9"/>
  <c r="F19" i="9"/>
  <c r="F20" i="9"/>
  <c r="F21" i="9"/>
  <c r="F24" i="9"/>
  <c r="F25" i="9"/>
  <c r="F26" i="9"/>
  <c r="F29" i="9"/>
  <c r="F30" i="9"/>
  <c r="F31" i="9"/>
  <c r="F32" i="9"/>
  <c r="F33" i="9"/>
  <c r="F36" i="9"/>
  <c r="F37" i="9"/>
  <c r="F38" i="9"/>
  <c r="F41" i="9"/>
  <c r="F42" i="9"/>
  <c r="F43" i="9"/>
  <c r="F46" i="9"/>
  <c r="F47" i="9"/>
  <c r="F49" i="9"/>
  <c r="E50" i="9" l="1"/>
  <c r="F50" i="9" s="1"/>
</calcChain>
</file>

<file path=xl/sharedStrings.xml><?xml version="1.0" encoding="utf-8"?>
<sst xmlns="http://schemas.openxmlformats.org/spreadsheetml/2006/main" count="3989" uniqueCount="751">
  <si>
    <t>0910100000</t>
  </si>
  <si>
    <t>730</t>
  </si>
  <si>
    <t>Обслуживание муниципального долга</t>
  </si>
  <si>
    <t>Основное мероприятие «Обслуживание муниципального долга»</t>
  </si>
  <si>
    <t>0910000000</t>
  </si>
  <si>
    <t>Подпрограмма «Управление муниципальным долгом»</t>
  </si>
  <si>
    <t>0900000000</t>
  </si>
  <si>
    <t>Муниципальная программа «Повышение эффективности управления общественными финансами городского округа «Город Кызыл РТ» на 2015-2017 годы»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</si>
  <si>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</si>
  <si>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</si>
  <si>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</si>
  <si>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8600021300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</si>
  <si>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</si>
  <si>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Отчисления во внебюджетные фонды бюджетных и автономных учреждений</t>
  </si>
  <si>
    <t>8600021100</t>
  </si>
  <si>
    <t>Заработная плата бюджетных и автономных учреждений</t>
  </si>
  <si>
    <t>8600010590</t>
  </si>
  <si>
    <t>Обеспечение деятельности (оказание услуг) муниципальных учреждений</t>
  </si>
  <si>
    <t>8600000000</t>
  </si>
  <si>
    <t>Непрограммные расходы по разделу "Средства массовой информации"</t>
  </si>
  <si>
    <t>Периодическая печать и издательства</t>
  </si>
  <si>
    <t>СРЕДСТВА МАССОВОЙ ИНФОРМАЦИИ</t>
  </si>
  <si>
    <t>Оплата холодного водоснабжения</t>
  </si>
  <si>
    <t>Оплата электроэнергии</t>
  </si>
  <si>
    <t>Оплата тепло энергии</t>
  </si>
  <si>
    <t>244</t>
  </si>
  <si>
    <t>0810120070</t>
  </si>
  <si>
    <t>Прочая закупка товаров, работ и услуг для обеспечения государственных (муниципальных) нужд</t>
  </si>
  <si>
    <t>Проведение спортивно-массовых мероприятий</t>
  </si>
  <si>
    <t>0810000000</t>
  </si>
  <si>
    <t>Подпрограмма «Спортивно-массовая и оздоровительная работа»</t>
  </si>
  <si>
    <t>0800000000</t>
  </si>
  <si>
    <t>Муниципальная программа «Развитие физической культуры, спорта и молодежной политики города Кызыла на 2015 – 2017 годы»</t>
  </si>
  <si>
    <t>Массовый спорт</t>
  </si>
  <si>
    <t>ФИЗИЧЕСКАЯ КУЛЬТУРА И СПОРТ</t>
  </si>
  <si>
    <t>852</t>
  </si>
  <si>
    <t>7600000130</t>
  </si>
  <si>
    <t>Уплата прочих налогов, сборов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</si>
  <si>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</si>
  <si>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</si>
  <si>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321</t>
  </si>
  <si>
    <t>Пособия, компенсации и иные социальные выплаты гражданам, кроме публичных нормативных обязательств</t>
  </si>
  <si>
    <t>313</t>
  </si>
  <si>
    <t>Пособия, компенсации, меры социальной поддержки по публичным нормативным обязательствам</t>
  </si>
  <si>
    <t>122</t>
  </si>
  <si>
    <t>Иные выплаты персоналу государственных (муниципальных) органов, за исключением фонда оплаты труда</t>
  </si>
  <si>
    <t>7600000100</t>
  </si>
  <si>
    <t>Оплата труда с начислениями работников муниципальных органов и казенных учреждений</t>
  </si>
  <si>
    <t>7600000000</t>
  </si>
  <si>
    <t>0730176040</t>
  </si>
  <si>
    <t>851</t>
  </si>
  <si>
    <t>Уплата налога на имущество организаций и земельного налога</t>
  </si>
  <si>
    <t>242</t>
  </si>
  <si>
    <t>Закупка товаров, работ, услуг в сфере информационно-коммуникационных технологий</t>
  </si>
  <si>
    <t>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</si>
  <si>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0730000000</t>
  </si>
  <si>
    <t>Подпрограмма «Другие вопросы в области социальной политики и создание условий для реализации муниципальной программы»</t>
  </si>
  <si>
    <t>0700000000</t>
  </si>
  <si>
    <t>Муниципальная программа «Социальная поддержка населения города Кызыла на 2015-2017 годы»</t>
  </si>
  <si>
    <t>Другие вопросы в области социальной политики</t>
  </si>
  <si>
    <t>0720176070</t>
  </si>
  <si>
    <t>Обеспечение реализации Закона Республики Тыва "О порядке назначения и выплаты ежемесячного пособия на ребенка"</t>
  </si>
  <si>
    <t>0720000000</t>
  </si>
  <si>
    <t>Подпрограмма «Социальная поддержка семьи и детей»</t>
  </si>
  <si>
    <t>0510176090</t>
  </si>
  <si>
    <t>Выплата компенсаций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</si>
  <si>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0510000000</t>
  </si>
  <si>
    <t>Подпрограмма «Дошкольное образование»</t>
  </si>
  <si>
    <t>0500000000</t>
  </si>
  <si>
    <t>Муниципальная программа «Развитие образования в городе Кызыле на 2015-2017 годы»</t>
  </si>
  <si>
    <t>Охрана семьи и детства</t>
  </si>
  <si>
    <t>0720153800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</si>
  <si>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</si>
  <si>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0710176120</t>
  </si>
  <si>
    <t>Обеспечение реализации Закона Республики Тыва "О погребении и похоронном деле в Республике Тыва</t>
  </si>
  <si>
    <t>323</t>
  </si>
  <si>
    <t>0710176110</t>
  </si>
  <si>
    <t>Приобретение товаров, работ, услуг в пользу граждан в целях их социального обеспечения</t>
  </si>
  <si>
    <t>Обеспечение равной доступности услуг общественного транспорта для отдельных категорий граждан</t>
  </si>
  <si>
    <t>0710176080</t>
  </si>
  <si>
    <t>Обеспечение реализации Закона Республики Тыва "О мерах социальной поддержки реабилитированных лиц и лиц, признанных пострадавшими от политических репрессий</t>
  </si>
  <si>
    <t>0710176060</t>
  </si>
  <si>
    <t>Обеспечение реализации Закона Республики Тыва "О мерах социальной поддержки ветеранов труда и тружеников тыла</t>
  </si>
  <si>
    <t>0710176030</t>
  </si>
  <si>
    <t>Предоставление гражданам субсидий на оплату жилого помещения и коммунальных услуг</t>
  </si>
  <si>
    <t>0710152500</t>
  </si>
  <si>
    <t>Субвенции на оплату жилищно-коммунальных услуг отдельным категориям граждан</t>
  </si>
  <si>
    <t>0710100180</t>
  </si>
  <si>
    <t>Выплаты почетным гражданам городского округа</t>
  </si>
  <si>
    <t>0710100120</t>
  </si>
  <si>
    <t>Расходы на мероприятия по улучшению условий жизни ветеранов ВОВ, инвалидов и иных категорий граждан</t>
  </si>
  <si>
    <t>412</t>
  </si>
  <si>
    <t>0710100110</t>
  </si>
  <si>
    <t>Бюджетные инвестиции на приобретение объектов недвижимого имущества в государственную (муниципальную) собственность</t>
  </si>
  <si>
    <t>322</t>
  </si>
  <si>
    <t>Субсидии гражданам на приобретение жилья</t>
  </si>
  <si>
    <t>Приобретение жилья для отдельных категорий граждан</t>
  </si>
  <si>
    <t>0710000000</t>
  </si>
  <si>
    <t>Подпрограмма «Социальная поддержка старшего поколения, ветеранов ВОВ, инвалидов и иных категорий граждан»</t>
  </si>
  <si>
    <t>0300000000</t>
  </si>
  <si>
    <t>Муниципальная программа "Обеспечение качественной и комфортной среды проживания населения г. Кызыла на 2015-2017 годы"</t>
  </si>
  <si>
    <t>Социальное обеспечение населения</t>
  </si>
  <si>
    <t>Оплата услуг связи</t>
  </si>
  <si>
    <t>853</t>
  </si>
  <si>
    <t>Уплата иных платежей</t>
  </si>
  <si>
    <t>Фонд оплаты труда казенных учреждений и взносы по обязательному социальному страхованию</t>
  </si>
  <si>
    <t>8500000000</t>
  </si>
  <si>
    <t>Социальное обслуживание населения</t>
  </si>
  <si>
    <t>312</t>
  </si>
  <si>
    <t>0710100170</t>
  </si>
  <si>
    <t>Иные пенсии, социальные доплаты к пенсиям</t>
  </si>
  <si>
    <t>Выплата пенсии за выслугу лет лицам, замещавшим должности муниципальной службы города Кызыла</t>
  </si>
  <si>
    <t>Пенсионное обеспечение</t>
  </si>
  <si>
    <t>Социальная политика</t>
  </si>
  <si>
    <t>0630000000</t>
  </si>
  <si>
    <t>Подпрограмма «Другие вопросы в области культуры и создание условий для реализации муниципальной программы»</t>
  </si>
  <si>
    <t>0600000000</t>
  </si>
  <si>
    <t>Муниципальная программа «Развитие культуры города Кызыла на 2015 – 2017 годы»</t>
  </si>
  <si>
    <t>Другие вопросы в области культуры, кинематографии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</si>
  <si>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</si>
  <si>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</si>
  <si>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0620000000</t>
  </si>
  <si>
    <t>Подпрограмма «Централизованная библиотечная система»</t>
  </si>
  <si>
    <t>0610322330</t>
  </si>
  <si>
    <t>0610322320</t>
  </si>
  <si>
    <t>0610322310</t>
  </si>
  <si>
    <t>0610322100</t>
  </si>
  <si>
    <t>0610321300</t>
  </si>
  <si>
    <t>0610321100</t>
  </si>
  <si>
    <t>0610310590</t>
  </si>
  <si>
    <t>0610200000</t>
  </si>
  <si>
    <t>Основное мероприятие «Организация проведения культурно-массовых и досуговых мероприятий, разработки планов ее развития на текущий и перспективные периоды»</t>
  </si>
  <si>
    <t>0610000000</t>
  </si>
  <si>
    <t>Подпрограмма «Формирование единого культурного пространства и народного творчества»</t>
  </si>
  <si>
    <t>Культура</t>
  </si>
  <si>
    <t>КУЛЬТУРА, КИНЕМАТОГРАФИЯ</t>
  </si>
  <si>
    <t>9020076020</t>
  </si>
  <si>
    <t>Обеспечение реализации основных общеобразовательных программ за счет субвенции на общеобразовательный процесс</t>
  </si>
  <si>
    <t>9020000000</t>
  </si>
  <si>
    <t>Учреждения по ведению финансово-экономической политики муниципальных органов власти и муниципальных учреждений города</t>
  </si>
  <si>
    <t>9010000000</t>
  </si>
  <si>
    <t>Учреждения по хозяйственному обслуживанию муниципальных органов власти и муниципальных учреждений города</t>
  </si>
  <si>
    <t>9000000000</t>
  </si>
  <si>
    <t>Учреждения по обслуживанию муниципальных органов власти и муниципальных учреждений города</t>
  </si>
  <si>
    <t>112</t>
  </si>
  <si>
    <t>Иные выплаты персоналу казенных учреждений, за исключением фонда оплаты труда</t>
  </si>
  <si>
    <t>0550000000</t>
  </si>
  <si>
    <t>Подпрограмма «Другие вопросы в области образования и создание условий для реализации муниципальной программы»</t>
  </si>
  <si>
    <t>0530400000</t>
  </si>
  <si>
    <t>Основное мероприятие «Патриотическое воспитание детей»</t>
  </si>
  <si>
    <t>0530000000</t>
  </si>
  <si>
    <t>Подпрограмма «Дополнительное образование и воспитание детей»</t>
  </si>
  <si>
    <t>Другие вопросы в области образования</t>
  </si>
  <si>
    <t>0820100000</t>
  </si>
  <si>
    <t>Основное мероприятие «Проведение мероприятий по созданию условий успешной социализации и эффективной самореализации молодежи города»</t>
  </si>
  <si>
    <t>0820000000</t>
  </si>
  <si>
    <t>Подпрограмма «Развитие системы молодежной политики»</t>
  </si>
  <si>
    <t>05401L0309</t>
  </si>
  <si>
    <t>Отдых и оздоровление детей за счет средств местного бюджета</t>
  </si>
  <si>
    <t>0540175040</t>
  </si>
  <si>
    <t>Отдых и оздоровление детей за счет средств республиканского бюджета</t>
  </si>
  <si>
    <t>0540000000</t>
  </si>
  <si>
    <t>Подпрограмма «Отдых и оздоровление детей»</t>
  </si>
  <si>
    <t>Молодежная политика и оздоровление детей</t>
  </si>
  <si>
    <t>8400076100</t>
  </si>
  <si>
    <t>Осуществление переданных полномочий по образованию и организации деятельности комиссий по делам несовершеннолетних</t>
  </si>
  <si>
    <t>8400000000</t>
  </si>
  <si>
    <t>Непрограммные расходы по передаваемым государственным полномочиям, с финансовым обеспечением с вышестоящего бюджета</t>
  </si>
  <si>
    <t>0530300000</t>
  </si>
  <si>
    <t>Основное мероприятие «Реализация дополнительных общеобразовательных общеразвивающих программ в области культуры»</t>
  </si>
  <si>
    <t>0520300000</t>
  </si>
  <si>
    <t>Основное мероприятие «Обеспечение реализации подпрограммы»</t>
  </si>
  <si>
    <t>0520176020</t>
  </si>
  <si>
    <t>0520000000</t>
  </si>
  <si>
    <t>Подпрограмма «Общее образование»</t>
  </si>
  <si>
    <t>0420100160</t>
  </si>
  <si>
    <t>Текущий ремонт объектов муниципальной собственности</t>
  </si>
  <si>
    <t>0420100150</t>
  </si>
  <si>
    <t>Капитальный ремонт объектов муниципальной собственности</t>
  </si>
  <si>
    <t>0420000000</t>
  </si>
  <si>
    <t>Подпрограмма "Безопасность муниципальных учреждений"</t>
  </si>
  <si>
    <t>0400000000</t>
  </si>
  <si>
    <t>Муниципальная программа "Безопасный город на 2015-2017 годы"</t>
  </si>
  <si>
    <t>Общее образование</t>
  </si>
  <si>
    <t>0510300000</t>
  </si>
  <si>
    <t>0510176020</t>
  </si>
  <si>
    <t>Дошкольное образование</t>
  </si>
  <si>
    <t>Образование</t>
  </si>
  <si>
    <t>Другие вопросы в области жилищно-коммунального хозяйства</t>
  </si>
  <si>
    <t>810</t>
  </si>
  <si>
    <t>8900075010</t>
  </si>
  <si>
    <t>Субсидии юридическим лицам (кроме некоммерческих организаций), индивидуальным предпринимателям, физическим лицам</t>
  </si>
  <si>
    <t>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</t>
  </si>
  <si>
    <t>8900000000</t>
  </si>
  <si>
    <t>Непрограммные расходы, финансируемые за счет субсидий, субвенций и межбюджетных трансфертов из вышестоящих бюджетов</t>
  </si>
  <si>
    <t>8300000000</t>
  </si>
  <si>
    <t>Непрограммные расходы по жилищно-коммунальному хозяйству</t>
  </si>
  <si>
    <t>0320102060</t>
  </si>
  <si>
    <t>Разработка проектной и сметной документации для строительства, реконструкции и ремонта объектов нефинансовых активов, проведение государственной экспертизы проектной документации, осуществление строительного контроля</t>
  </si>
  <si>
    <t>0320000000</t>
  </si>
  <si>
    <t>Подпрограмма "Содержание и развитие жилищно-rкоммунального хозяйства"</t>
  </si>
  <si>
    <t>0310202030</t>
  </si>
  <si>
    <t>Обеспечение уличного освещения электроэнергией</t>
  </si>
  <si>
    <t>0310202020</t>
  </si>
  <si>
    <t>Капитальный ремонт сетей уличного освещения</t>
  </si>
  <si>
    <t>0310202010</t>
  </si>
  <si>
    <t>Содержание сетей уличного освещения</t>
  </si>
  <si>
    <t>03101L4009</t>
  </si>
  <si>
    <t>Приобретение спецтехники по лизингу</t>
  </si>
  <si>
    <t>0310109060</t>
  </si>
  <si>
    <t>Аккарицидная обработка территории города</t>
  </si>
  <si>
    <t>0310109050</t>
  </si>
  <si>
    <t>Благоустройство кладбища</t>
  </si>
  <si>
    <t>0310109040</t>
  </si>
  <si>
    <t>Отлов бродячих собак</t>
  </si>
  <si>
    <t>0310109030</t>
  </si>
  <si>
    <t>Содержание памятников</t>
  </si>
  <si>
    <t>0310109020</t>
  </si>
  <si>
    <t>Озеленение города</t>
  </si>
  <si>
    <t>0310109010</t>
  </si>
  <si>
    <t>Благоустройство города</t>
  </si>
  <si>
    <t>0310000000</t>
  </si>
  <si>
    <t>Подпрограмма "Благоустройство и озеленение городского округа "Город Кызыл РТ""</t>
  </si>
  <si>
    <t>Благоустройство</t>
  </si>
  <si>
    <t>0330105060</t>
  </si>
  <si>
    <t>Содержание водоколонок</t>
  </si>
  <si>
    <t>0330105030</t>
  </si>
  <si>
    <t>Разработка и актуализации схемы теплоснабжения, водоснабжения и водоотведения города</t>
  </si>
  <si>
    <t>0330105020</t>
  </si>
  <si>
    <t>Строительство электроподстанции по ул. Станционной с учетом разработки проектных работ</t>
  </si>
  <si>
    <t>243</t>
  </si>
  <si>
    <t>0330105010</t>
  </si>
  <si>
    <t>Закупка товаров, работ, услуг в целях капитального ремонта государственного (муниципального) имущества</t>
  </si>
  <si>
    <t>Ремонт и реконструкция тепловых, электрических сетей, сетей водоснабжения и водоотведения, газоснабжения</t>
  </si>
  <si>
    <t>0330000000</t>
  </si>
  <si>
    <t>Подпрограмма "Обеспечение бесперебойной работы оборудования сетей теплоснабжения, водоснабжения и водоотведения"</t>
  </si>
  <si>
    <t>Коммунальное хозяйство</t>
  </si>
  <si>
    <t>9810095030</t>
  </si>
  <si>
    <t>Субсидии на реализацию республиканской адресной программы "Переселение граждан из аварийного жилищного фонда с учетом необходимости развития малоэтажного жилищного строительства" за счет средств ГК "Фонд содействия реформированию ЖКХ"</t>
  </si>
  <si>
    <t>9810000000</t>
  </si>
  <si>
    <t>Субсидии на реализацию региональной программы по проведению капитального ремонта многоквартирных жилых домов за счет средств ГК "Фонд содействия реформированию ЖКХ"</t>
  </si>
  <si>
    <t>9800000000</t>
  </si>
  <si>
    <t>0320102100</t>
  </si>
  <si>
    <t>Диагностика газового хозяйства</t>
  </si>
  <si>
    <t>0320102090</t>
  </si>
  <si>
    <t>Строительство детских площадок на внутри дворовых территориях</t>
  </si>
  <si>
    <t>0320102080</t>
  </si>
  <si>
    <t>Содержание и ремонт муниципального жилищного фонда (в т.ч. коридорного типа)</t>
  </si>
  <si>
    <t>0320102050</t>
  </si>
  <si>
    <t>Содержание септиков</t>
  </si>
  <si>
    <t>0320102040</t>
  </si>
  <si>
    <t>Содержание котельных</t>
  </si>
  <si>
    <t>Жилищное хозяйство</t>
  </si>
  <si>
    <t>Жилищно-коммунальное хозяйство</t>
  </si>
  <si>
    <t>8800000000</t>
  </si>
  <si>
    <t>Непрограммные расходы по национальной экономике</t>
  </si>
  <si>
    <t>0370100000</t>
  </si>
  <si>
    <t>Основное мероприятие «Разработка предельно-допустимых выбросов атмосферного воздуха»</t>
  </si>
  <si>
    <t>0370000000</t>
  </si>
  <si>
    <t>Подпрограмма «Охрана атмосферного воздуха г. Кызыла»</t>
  </si>
  <si>
    <t>02302L4090</t>
  </si>
  <si>
    <t>Проведение кадастровых работ в отношении земельных участков до разграничения</t>
  </si>
  <si>
    <t>0230204050</t>
  </si>
  <si>
    <t>Проведение кадастровых работ в отношении земельных участков, предоставляемых льготным категориям граждан</t>
  </si>
  <si>
    <t>0230104030</t>
  </si>
  <si>
    <t>Оценка начальной стоимости объектов муниципального имущества, начальной стоимости арендной платы за объекты муниципального имущества</t>
  </si>
  <si>
    <t>0230104020</t>
  </si>
  <si>
    <t>Изготовление технической документации на объекты муниципального имущества</t>
  </si>
  <si>
    <t>0230000000</t>
  </si>
  <si>
    <t>Подпрограмма "Повышение качества управления муниципальным имуществом и земельными участками"</t>
  </si>
  <si>
    <t>0220100000</t>
  </si>
  <si>
    <t>Основное мероприятие «Поддержка субъектов малого и среднего предпринимательства»</t>
  </si>
  <si>
    <t>0220000000</t>
  </si>
  <si>
    <t>Подпрограмма "Развитие малого и среднего предпринимательства"</t>
  </si>
  <si>
    <t>0210100000</t>
  </si>
  <si>
    <t>Основное мероприятие «Формирование и реализация механизмов административной, инфраструктурной, финансовой поддержки инвестиций»</t>
  </si>
  <si>
    <t>0210000000</t>
  </si>
  <si>
    <t>Подпрограмма "Улучшение инвестиционного климата города Кызыла"</t>
  </si>
  <si>
    <t>0200000000</t>
  </si>
  <si>
    <t>Муниципальная программа "Создание условий для устойчивого экономического развития города Кызыла на 2015-2017 годы"</t>
  </si>
  <si>
    <t>0120100000</t>
  </si>
  <si>
    <t>Основное мероприятие «Укрепление и развитие морально-нравственных ценностей среди населения»</t>
  </si>
  <si>
    <t>0120000000</t>
  </si>
  <si>
    <t>Подпрограмма "Профилактика правонарушений на территории муниципального образования город Кызыл на 2015-2017 годы"</t>
  </si>
  <si>
    <t>0110100000</t>
  </si>
  <si>
    <t>Основное мероприятие «Организационно – профилактические мероприятия, направленные на предупреждение и сокращение употребления алкоголя, наркотических и других психоактивных веществ населением города»</t>
  </si>
  <si>
    <t>0110000000</t>
  </si>
  <si>
    <t>Подпрограмма "Комплексные меры противодействия злоупотреблению наркотиками и их незаконному обороту на территории муниципального образования город Кызыл на 2015-2017 годы"</t>
  </si>
  <si>
    <t>0100000000</t>
  </si>
  <si>
    <t>Муниципальная программа "Обеспечение безопасности, общественного порядка и профилактика правонарушений в городе Кызыле на 2015-2017 годы"</t>
  </si>
  <si>
    <t>Другие вопросы в области национальной экономики</t>
  </si>
  <si>
    <t>0430100000</t>
  </si>
  <si>
    <t>Основное мероприятие «Содержание, ремонт и реконструкция систем видеонаблюдения»</t>
  </si>
  <si>
    <t>0430000000</t>
  </si>
  <si>
    <t>Подпрограмма «Повышение безопасности дорожного движения на территории городского округа "Город Кызыл РТ"</t>
  </si>
  <si>
    <t>0350275050</t>
  </si>
  <si>
    <t>Капитальный ремонт автомобильных дорог общего пользования за счет средств Дорожного фонда РТ</t>
  </si>
  <si>
    <t>0350103060</t>
  </si>
  <si>
    <t>Ямочный ремонт автомобильных дорог города</t>
  </si>
  <si>
    <t>0350103040</t>
  </si>
  <si>
    <t>Строительство и реконструкция светофорных объектов</t>
  </si>
  <si>
    <t>0350103030</t>
  </si>
  <si>
    <t>Содержание и эксплуатация светофорных объектов</t>
  </si>
  <si>
    <t>0350103020</t>
  </si>
  <si>
    <t>Разметка дорог</t>
  </si>
  <si>
    <t>0350103010</t>
  </si>
  <si>
    <t>Установка дорожных знаков</t>
  </si>
  <si>
    <t>0350000000</t>
  </si>
  <si>
    <t>Подпрограмма «Развитие и содержание дорожно-уличной сети города»</t>
  </si>
  <si>
    <t>Дорожное хозяйство (дорожные фонды)</t>
  </si>
  <si>
    <t>0340400000</t>
  </si>
  <si>
    <t>Основное мероприятие «Централизованное управление движением транспортных средств по городским маршрутам и контроль за работой транспорта»</t>
  </si>
  <si>
    <t>0340300000</t>
  </si>
  <si>
    <t>Основное мероприятие «Разработка схем маршрутов»</t>
  </si>
  <si>
    <t>0340100000</t>
  </si>
  <si>
    <t>Основное мероприятие «Поддержка муниципальных автотранспортных предприятий города»</t>
  </si>
  <si>
    <t>0340000000</t>
  </si>
  <si>
    <t>Подпрограмма "Повышение качества транспортного обслуживания населения"</t>
  </si>
  <si>
    <t>Транспорт</t>
  </si>
  <si>
    <t>8900053910</t>
  </si>
  <si>
    <t>Субвенции на проведение Всероссийской сельскохозяйственной переписи в 2016 году</t>
  </si>
  <si>
    <t>Сельское хозяйство и рыболовство</t>
  </si>
  <si>
    <t>Национальная экономика</t>
  </si>
  <si>
    <t>7400000000</t>
  </si>
  <si>
    <t>0410100000</t>
  </si>
  <si>
    <t>Основное мероприятие «Обеспечение мероприятий по предупреждению и ликвидации чрезвычайных ситуаций, стихийных бедствий и их последствий»</t>
  </si>
  <si>
    <t>0410000000</t>
  </si>
  <si>
    <t>Подпрограмма "Предупреждение и ликвидация чрезвычайных ситуаций, реализация мер пожарной безопасности"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</si>
  <si>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</si>
  <si>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</si>
  <si>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8400076130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</si>
  <si>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</si>
  <si>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8200000000</t>
  </si>
  <si>
    <t>Исполнение судебных документов, предьявленных к казне города Кызыла</t>
  </si>
  <si>
    <t>Другие общегосударственные вопросы</t>
  </si>
  <si>
    <t>870</t>
  </si>
  <si>
    <t>8100000000</t>
  </si>
  <si>
    <t>Резервные средства</t>
  </si>
  <si>
    <t>Резервный фонд города Кызыла</t>
  </si>
  <si>
    <t>Резервные фонды</t>
  </si>
  <si>
    <t>7500000130</t>
  </si>
  <si>
    <t>7500000000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</si>
  <si>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</si>
  <si>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</si>
  <si>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8900051200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</si>
  <si>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</si>
  <si>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</si>
  <si>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</si>
  <si>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7220000000</t>
  </si>
  <si>
    <t>7200000000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</si>
  <si>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</si>
  <si>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7210000000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</si>
  <si>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</si>
  <si>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</si>
  <si>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ВР</t>
  </si>
  <si>
    <t>ЦСР</t>
  </si>
  <si>
    <t>ПР</t>
  </si>
  <si>
    <t>РЗ</t>
  </si>
  <si>
    <t>Наименование</t>
  </si>
  <si>
    <t>Код по бюджетной классификации</t>
  </si>
  <si>
    <t>% исполнения</t>
  </si>
  <si>
    <t>ИСПОЛНЕНИЕ  БЮДЖЕТНЫХ АССИГНОВАНИЙ</t>
  </si>
  <si>
    <t>Исполнено</t>
  </si>
  <si>
    <t>(тыс. руб.)</t>
  </si>
  <si>
    <t>Исполнение</t>
  </si>
  <si>
    <t>ГЛАВА</t>
  </si>
  <si>
    <t>Хурал представителей города Кызыла</t>
  </si>
  <si>
    <t>Департамент финансов Мэрии города Кызыла</t>
  </si>
  <si>
    <t>Иные межбюджетные трансферты</t>
  </si>
  <si>
    <t>Избирательная комиссия муниципального образования "город Кызыл"</t>
  </si>
  <si>
    <t>Муниципальное казенное учреждение Департамент по образованию Мэрии города Кызыла</t>
  </si>
  <si>
    <t>Муниципальное учреждение Департамент по культуре и туризму Мэрии города Кызыла</t>
  </si>
  <si>
    <t xml:space="preserve">Муниципальное учреждение Департамент по социальной политике Мэрии г. Кызыла </t>
  </si>
  <si>
    <t>Департамент городского хозяйства Мэрии города Кызыла</t>
  </si>
  <si>
    <t xml:space="preserve">Мэрия города Кызыла </t>
  </si>
  <si>
    <t>Департамент экономики</t>
  </si>
  <si>
    <t>Муниципальное казенное учреждение "Централизованная бухгалтерия"</t>
  </si>
  <si>
    <t>Код дохода</t>
  </si>
  <si>
    <t>Наименование платежей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</si>
  <si>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</si>
  <si>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</si>
  <si>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</si>
  <si>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</si>
  <si>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00010102000000000000</t>
  </si>
  <si>
    <t>Налог на доходы физических лиц</t>
  </si>
  <si>
    <t xml:space="preserve"> 00010300000000000000</t>
  </si>
  <si>
    <t>НАЛОГИ НА ТОВАРЫ (РАБОТЫ, УСЛУГИ), РЕАЛИЗУЕМЫЕ НА ТЕРРИТОРИИ РОССИЙСКОЙ ФЕДЕРАЦИИ</t>
  </si>
  <si>
    <t xml:space="preserve"> 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</si>
  <si>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</si>
  <si>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</si>
  <si>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</si>
  <si>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00010502000000000000</t>
  </si>
  <si>
    <t>Единый налог на вмененный доход для отдельных видов деятельности</t>
  </si>
  <si>
    <t>00010503000000000000</t>
  </si>
  <si>
    <t>Единый сельскохозяйственный налог</t>
  </si>
  <si>
    <t xml:space="preserve"> 00010504000000000000</t>
  </si>
  <si>
    <t>Налог, взимаемый в связи с применением патентной системы налогообложения</t>
  </si>
  <si>
    <t>00010600000000000000</t>
  </si>
  <si>
    <t>НАЛОГИ НА ИМУЩЕСТВО</t>
  </si>
  <si>
    <t>00010601000000000000</t>
  </si>
  <si>
    <t>Налог на имущество физических лиц</t>
  </si>
  <si>
    <t>00010606000000000000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</si>
  <si>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</si>
  <si>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</si>
  <si>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</si>
  <si>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</si>
  <si>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</si>
  <si>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</si>
  <si>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</si>
  <si>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00011105012040000120</t>
  </si>
  <si>
    <t>Доходы, получаемые  в  виде  арендной  платы  за земельные участки, государственная собственность  на  которые  не  разграничена, и которые   расположены   в   границах   городских округов, а также средства от продажи  права  на заключение договоров аренды указанных  земельных участков</t>
  </si>
  <si>
    <t>00011105024040000120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</si>
  <si>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</si>
  <si>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00011107000000000000</t>
  </si>
  <si>
    <t>Платежи от государственных и муниципальных унитарных предприятий</t>
  </si>
  <si>
    <t>00011107014040000120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</si>
  <si>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</si>
  <si>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00011109000000000000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</si>
  <si>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</si>
  <si>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</si>
  <si>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</si>
  <si>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</si>
  <si>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</si>
  <si>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00011201000000000000</t>
  </si>
  <si>
    <t>Плата за негативное воздействие на окружающую среду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</si>
  <si>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</si>
  <si>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</si>
  <si>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</si>
  <si>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</si>
  <si>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</si>
  <si>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</si>
  <si>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00011402043040000410</t>
  </si>
  <si>
    <t>Доходы от реализации иного имущества, находящегося в собственности городских округов ( за исключением имущества в муниципальных бюджетных и автономных учреждений, а также имущества муниципальных унитарных предприятий, в т.ч. казенных), в части реализации основных средств по указанному имуществу</t>
  </si>
  <si>
    <t>00011406000000000000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</si>
  <si>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</si>
  <si>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00011406012040000430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</si>
  <si>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</si>
  <si>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00011406024040000400</t>
  </si>
  <si>
    <t>Доходы от продажи земельных участков, нахоящихся в муниципальногй собственности</t>
  </si>
  <si>
    <t>00011600000000000000</t>
  </si>
  <si>
    <t>ШТРАФЫ, САНКЦИИ, ВОЗМЕЩЕНИЕ УЩЕРБА</t>
  </si>
  <si>
    <t xml:space="preserve"> 00011700000000000000</t>
  </si>
  <si>
    <t>Прочие неналоговые доходы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</si>
  <si>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</si>
  <si>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</si>
  <si>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</si>
  <si>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</si>
  <si>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00020201000000000000</t>
  </si>
  <si>
    <t>Дотации бюджетам субъектов Российской Федерации и муниципальных образований</t>
  </si>
  <si>
    <t>00020201003040000151</t>
  </si>
  <si>
    <t>Дотации бюджетам городских округов на поддержку мер по обеспечению сбалансированности бюджетов</t>
  </si>
  <si>
    <t>00020202000000000000</t>
  </si>
  <si>
    <t>00020202041010000151</t>
  </si>
  <si>
    <t>00020202088040000151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</si>
  <si>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</si>
  <si>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00020202999040000151</t>
  </si>
  <si>
    <t xml:space="preserve"> 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</si>
  <si>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Субсидии на оздоровление детей</t>
  </si>
  <si>
    <t>00020203000000000000</t>
  </si>
  <si>
    <t>00020203001040000151</t>
  </si>
  <si>
    <t>Субвенции бюджетам городских округов на оплату жилищно-коммунальных услуг отдельным категориям граждан</t>
  </si>
  <si>
    <t>00020203007040000151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</si>
  <si>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</si>
  <si>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00020203013040000151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</si>
  <si>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</si>
  <si>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00020203022040000151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</si>
  <si>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</si>
  <si>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00020203024040000151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</si>
  <si>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</si>
  <si>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в том числе общие образовательные учреждения</t>
  </si>
  <si>
    <t xml:space="preserve">                        дошкольные образовательные учреждения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</si>
  <si>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</si>
  <si>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 xml:space="preserve">Субвенции бюджетам городских округов на реализацию Закона РТ "О порядке назначения и выплаты ежемесячного пособия на ребенка" пособия на ребенка </t>
  </si>
  <si>
    <t>Субвенции бюджетам городских округов на выполнение  передаваемых полномочий субъектов Российской Федерации</t>
  </si>
  <si>
    <t>Субвенции бюджетам городских округов на обеспечение равной доступности услуг общественного транспорта для отдельных категорий граждан, оказание мер социальной поддержки которым относится к ведению РФ</t>
  </si>
  <si>
    <t>Субвенции бюджетам городских округов на осуществление передаваемых полномочий по административным комиссиям</t>
  </si>
  <si>
    <t>Субвенции бюджетам городских округов на реализацию Закона РТ "О погребении и похоронном деле"</t>
  </si>
  <si>
    <t>Субвенции бюджетам городских округов на осуществление переданных полномочий по комиссии по делам несовершеннолетних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</si>
  <si>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</si>
  <si>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00020203121040000151</t>
  </si>
  <si>
    <t>Субвенции бюджетам городских округов на проведение Всероссийской сельскохозяйственной переписи в 2016 году</t>
  </si>
  <si>
    <t>00020203122040000151</t>
  </si>
  <si>
    <t xml:space="preserve"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
</t>
  </si>
  <si>
    <t>00020204000000000000</t>
  </si>
  <si>
    <t>00020204025040000151</t>
  </si>
  <si>
    <t xml:space="preserve">Межбюджетные трансферты, передаваемые бюджетам городских округов на комплектование книжных фондов библиотек муниципальных образований
</t>
  </si>
  <si>
    <t>00021900000000000000</t>
  </si>
  <si>
    <t>Возврат остатков субсидий, субвенций и иных межбюджетных трансфертов, имеющих  целевое назначение, прошлых лет</t>
  </si>
  <si>
    <t>00021904000040000151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</si>
  <si>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</si>
  <si>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/>
  </si>
  <si>
    <t>Итого доходов</t>
  </si>
  <si>
    <t>п/п</t>
  </si>
  <si>
    <t xml:space="preserve">Наименование </t>
  </si>
  <si>
    <t>Муниципальная программа «Обеспечение безопасности, общественного порядка и профилактика правонарушений в городе Кызыле на 2015-2017 годы»</t>
  </si>
  <si>
    <t>01 00 0000</t>
  </si>
  <si>
    <t>Муниципальная программа «Создание условий для устойчивого экономического развития города Кызыла на 2015-2017 годы»</t>
  </si>
  <si>
    <t>02 00 0000</t>
  </si>
  <si>
    <t>Муниципальная программа «Обеспечение качественной и комфортной среды проживания населения г. Кызыла на 2015-2017 годы»</t>
  </si>
  <si>
    <t>03 00 0000</t>
  </si>
  <si>
    <t>Муниципальная программа «Безопасный город на 2015-2017 годы»</t>
  </si>
  <si>
    <t>04 00 0000</t>
  </si>
  <si>
    <t>05 00 0000</t>
  </si>
  <si>
    <t>06 00 0000</t>
  </si>
  <si>
    <t>07 00 0000</t>
  </si>
  <si>
    <t>08 00 0000</t>
  </si>
  <si>
    <t>09 00 0000</t>
  </si>
  <si>
    <t>Итого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</si>
  <si>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</si>
  <si>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>Субсидии бюджетам  муниципальных образований</t>
  </si>
  <si>
    <t>Субвенции бюджетам  муниципальных образований</t>
  </si>
  <si>
    <t xml:space="preserve">Субвенции бюджетам городских округов на выполнение передаваемых полномочий </t>
  </si>
  <si>
    <t>из них:</t>
  </si>
  <si>
    <t xml:space="preserve">      подпрограмма "Комплексные меры противодействия злоупотреблению наркотиками и их незаконному обороту на территории муниципального образования город Кызыл на 2015-2017 годы"</t>
  </si>
  <si>
    <t>01 10 0000</t>
  </si>
  <si>
    <t xml:space="preserve">     подпрограмма "Профилактика правонарушений на территории муниципального образования город Кызыл на 2015-2017 годы"</t>
  </si>
  <si>
    <t>01 20 0000</t>
  </si>
  <si>
    <t xml:space="preserve">     подпрограмма "Улучшение инвестиционного климата города Кызыла"</t>
  </si>
  <si>
    <t>02 10 0000</t>
  </si>
  <si>
    <t xml:space="preserve">     подпрограмма "Развитие малого и среднего предпринимательства"</t>
  </si>
  <si>
    <t>02 20 0000</t>
  </si>
  <si>
    <t xml:space="preserve">     подпрограмма "Повышение качества управления муниципальным имуществом и земельными участками"</t>
  </si>
  <si>
    <t>02 30 0000</t>
  </si>
  <si>
    <t xml:space="preserve">     подпрограмма "Благоустройство и озеленение городского округа "Город Кызыл РТ""</t>
  </si>
  <si>
    <t>03 10 0000</t>
  </si>
  <si>
    <t xml:space="preserve">     подпрограмма "Содержание и развитие жилищно-коммунального хозяйства"</t>
  </si>
  <si>
    <t>03 20 0000</t>
  </si>
  <si>
    <t xml:space="preserve">     подпрограмма "Обеспечение бесперебойной работы оборудования сетей теплоснабжения, водоснабжения и водоотведения"</t>
  </si>
  <si>
    <t>03 30 0000</t>
  </si>
  <si>
    <t xml:space="preserve">     подпрограмма "Повышение качества транспортного обслуживания населения"</t>
  </si>
  <si>
    <t>03 40 0000</t>
  </si>
  <si>
    <t xml:space="preserve">     подпрограмма «Развитие и содержание дорожно-уличной сети города»</t>
  </si>
  <si>
    <t>03 50 0000</t>
  </si>
  <si>
    <t xml:space="preserve">     подпрограмма «Охрана атмосферного воздуха г. Кызыла»</t>
  </si>
  <si>
    <t>03 70 0000</t>
  </si>
  <si>
    <t xml:space="preserve">     подпрограмма "Предупреждение и ликвидация чрезвычайных ситуаций, реализация мер пожарной безопасности"</t>
  </si>
  <si>
    <t>04 10 0000</t>
  </si>
  <si>
    <t xml:space="preserve">     подпрограмма "Безопасность муниципальных учреждений"</t>
  </si>
  <si>
    <t>04 20 0000</t>
  </si>
  <si>
    <t xml:space="preserve">     подпрограмма «Повышение безопасности дорожного движения на территории городского округа "Город Кызыл РТ"</t>
  </si>
  <si>
    <t>04 30 0000</t>
  </si>
  <si>
    <t xml:space="preserve">     подпрограмма «Дошкольное образование»</t>
  </si>
  <si>
    <t>05 10 0000</t>
  </si>
  <si>
    <t xml:space="preserve">     подпрограмма «Общее образование»</t>
  </si>
  <si>
    <t>05 20 0000</t>
  </si>
  <si>
    <t xml:space="preserve">     подпрограмма «Дополнительное образование и воспитание детей»</t>
  </si>
  <si>
    <t>05 30 0000</t>
  </si>
  <si>
    <t xml:space="preserve">     подпрограмма «Отдых и оздоровление детей»</t>
  </si>
  <si>
    <t>05 40 0000</t>
  </si>
  <si>
    <t xml:space="preserve">     подпрограмма «Другие вопросы в области образования и создание условий для реализации муниципальной программы»</t>
  </si>
  <si>
    <t>05 50 0000</t>
  </si>
  <si>
    <t>их них</t>
  </si>
  <si>
    <t xml:space="preserve">     подпрограмма «Формирование единого культурного пространства и народного творчества»</t>
  </si>
  <si>
    <t>06 10 0000</t>
  </si>
  <si>
    <t xml:space="preserve">     подпрограмма «Централизованная библиотечная система»</t>
  </si>
  <si>
    <t>06 20 0000</t>
  </si>
  <si>
    <t xml:space="preserve">     подпрограмма «Другие вопросы в области культуры и создание условий для реализации муниципальной программы»</t>
  </si>
  <si>
    <t>06 30 0000</t>
  </si>
  <si>
    <t xml:space="preserve">     подпрограмма «Социальная поддержка старшего поколения, ветеранов ВОВ, инвалидов и иных категорий граждан»</t>
  </si>
  <si>
    <t>07 10 0000</t>
  </si>
  <si>
    <t xml:space="preserve">     подпрограмма «Социальная поддержка семьи и детей»</t>
  </si>
  <si>
    <t>07 20 0000</t>
  </si>
  <si>
    <t xml:space="preserve">     подпрограмма «Другие вопросы в области социальной политики и создание условий для реализации муниципальной программы»</t>
  </si>
  <si>
    <t>07 30 0000</t>
  </si>
  <si>
    <t xml:space="preserve">     подпрограмма «Спортивно-массовая и оздоровительная работа»</t>
  </si>
  <si>
    <t>08 10 0000</t>
  </si>
  <si>
    <t xml:space="preserve">     подпрограмма «Развитие системы молодежной политики»</t>
  </si>
  <si>
    <t>08 20 0000</t>
  </si>
  <si>
    <t xml:space="preserve">     - подпрограмма  "Управление муниципальным долгом"</t>
  </si>
  <si>
    <t>09 10 0000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</si>
  <si>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</si>
  <si>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00020202207040000151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</si>
  <si>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</si>
  <si>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 xml:space="preserve">Прочие субсидии </t>
  </si>
  <si>
    <t>Уточненный план на год</t>
  </si>
  <si>
    <t>(в тыс. рублях)</t>
  </si>
  <si>
    <t>Код</t>
  </si>
  <si>
    <t xml:space="preserve"> 01 02 00 00 00 0000 000</t>
  </si>
  <si>
    <t>Кредиты кредитных организаций в валюте Российской Федерации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</si>
  <si>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</si>
  <si>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</si>
  <si>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</si>
  <si>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</si>
  <si>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>01 03 00 00 00 0000 000</t>
  </si>
  <si>
    <t>Бюджетные кредитных от других бюджетов бюджетной системы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</si>
  <si>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</si>
  <si>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</si>
  <si>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01 03 01 00 04 0000 810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</si>
  <si>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</si>
  <si>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</si>
  <si>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 xml:space="preserve"> 01 05 00 00 00 0000 500</t>
  </si>
  <si>
    <t>Изменение остатков средств на счетах по учету средств бюджета</t>
  </si>
  <si>
    <t xml:space="preserve"> 01 05 00 00 04 0000 510</t>
  </si>
  <si>
    <t>Изменение остатков средств на счетах по учету средств бюджета бюджетами городских округов</t>
  </si>
  <si>
    <t xml:space="preserve"> Всего</t>
  </si>
  <si>
    <t>Уточненный план</t>
  </si>
  <si>
    <t>00011701010040000180</t>
  </si>
  <si>
    <t>00011300000040000130</t>
  </si>
  <si>
    <t>Доходы от платных услуг (работ) и компенсации затрат государства</t>
  </si>
  <si>
    <t xml:space="preserve">Расходы на обеспечение полномочий по решению вопросов местного значения </t>
  </si>
  <si>
    <t>Расходы на обеспечение полномочий по решению вопросов местного значения главой муниципального образования</t>
  </si>
  <si>
    <t>Расходы на обеспечение деятельности отдельных отраслевых органов управления по вопросам местного значения</t>
  </si>
  <si>
    <t>Расходы на организацию и материально-техническое обеспечение подготовки, проведения муниципальных выборов</t>
  </si>
  <si>
    <t>Основное мероприятие «Расходы на мероприятия по содержанию муниципального имущества, зданий и сооружений»</t>
  </si>
  <si>
    <t>0510200000</t>
  </si>
  <si>
    <t>Субсидии на мероприятия государственной программы Российской Федерации "Доступная среда" на 2011 - 2020 годы</t>
  </si>
  <si>
    <t>0510250270</t>
  </si>
  <si>
    <t>Субсидии на мероприятия государственной программы Российской Федерации "Доступная среда " на 2011-2020 годы за счет средств республиканского бюджета</t>
  </si>
  <si>
    <t>0510275120</t>
  </si>
  <si>
    <t>0520200000</t>
  </si>
  <si>
    <t>Субсидии на мероприятия государственной программы Российской Федерации "Доступная среда" на 2011 - 2020 годы за счет средств федерального бюджета</t>
  </si>
  <si>
    <t>0520250270</t>
  </si>
  <si>
    <t>0520275120</t>
  </si>
  <si>
    <t>Основное мероприятие «Реализация дополнительных общеобразовательных общеразвивающих программ в области спорта»</t>
  </si>
  <si>
    <t>0530100000</t>
  </si>
  <si>
    <t>0530150270</t>
  </si>
  <si>
    <t>Субсидии на мероприятия государственной программы Российской Федерации "Доступная среда" на 2011 - 2020 годы за счет средств республиканского бюджета</t>
  </si>
  <si>
    <t>0530175120</t>
  </si>
  <si>
    <t>Основное мероприятие «Реализация дополнительных общеобразовательных общеразвивающих программ в области образования»</t>
  </si>
  <si>
    <t>0530200000</t>
  </si>
  <si>
    <t>Отдых и оздоровление детей за счет средств федерального бюджета</t>
  </si>
  <si>
    <t>0540154570</t>
  </si>
  <si>
    <t>Основное мероприятие «Обеспечение деятельности муниципальных учреждений в рамках создания условий для реализации муниципальной программы»</t>
  </si>
  <si>
    <t>0550100000</t>
  </si>
  <si>
    <t xml:space="preserve">Основное мероприятие «Стимулирование культурно - досуговой деятельности» </t>
  </si>
  <si>
    <t>0610100000</t>
  </si>
  <si>
    <t>Основное мероприятие «Организация библиотечного обслуживания населения и комплектования книжных фондов»</t>
  </si>
  <si>
    <t>0620100000</t>
  </si>
  <si>
    <t>Затраты на общехозяйственные нужды на оказание муниципальных услуг</t>
  </si>
  <si>
    <t>0620300000</t>
  </si>
  <si>
    <t>0630100000</t>
  </si>
  <si>
    <t>Субсидии на реализацию республиканской адресной программы "Переселение граждан из аварийного жилищного фонда с учетом необходимости развития малоэтажного жилищного строительства" за счет средств субъекта Российской Федерации</t>
  </si>
  <si>
    <t>9810096030</t>
  </si>
  <si>
    <t>Проектирование, экспертиза и паспортизация дорог, разработка проекта организации дорожного фонда</t>
  </si>
  <si>
    <t>0350203080</t>
  </si>
  <si>
    <t>Обеспечение деятельности МКУ "Центр по оказанию социально-реабилитационной помощи лицам, задержанным в общественных местах в алкогольном опьянении"</t>
  </si>
  <si>
    <t>ДАГИЗО мэрии города Кызыла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</si>
  <si>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</si>
  <si>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</si>
  <si>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Расходы на решение вопросов местного значения и осуществление государственных полномочий, переданных федеральными законами и законами субъекта Российской Федерации исполнительно-распорядительным органам местного самоуправления</t>
  </si>
  <si>
    <t>Иные выплаты населению</t>
  </si>
  <si>
    <t>360</t>
  </si>
  <si>
    <t xml:space="preserve">Исполнение источников внутреннего финансирования дефицита бюджета городского округа «Город Кызыл Республики Тыва» за 9 месяцев  2016 года
</t>
  </si>
  <si>
    <t>ИСПОЛНЕНИЕ ДОХОДОВ БЮДЖЕТА ГОРОДСКОГО ОКРУГА "ГОРОД КЫЗЫЛ РЕСПУБЛИКИ ТЫВА" ЗА 9 МЕСЯЦЕВ 2016 ГОДА</t>
  </si>
  <si>
    <t>Земельный налог (по обязательствам, возникшим до 1 января 2006 года), мобилизуемый на территориях городских ок</t>
  </si>
  <si>
    <t>ЗАДОЛЖЕННОСТЬ И ПЕРЕРАСЧЕТЫ ПО ОТМЕНЕННЫМ НАЛОГАМ, СБОРАМ И ИНЫМ ОБЯЗАТЕЛЬНЫМ ПЛАТЕЖАМ</t>
  </si>
  <si>
    <t>000 10900000000000000</t>
  </si>
  <si>
    <t>000 10904052040000110</t>
  </si>
  <si>
    <t xml:space="preserve"> 01 06 00 00 00 0000 000</t>
  </si>
  <si>
    <t xml:space="preserve"> 01 06 10 02 04 0000 550</t>
  </si>
  <si>
    <t>Иные источники внутреннего финансирования дефицитов бюджетов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</si>
  <si>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</si>
  <si>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Фонд оплаты труда государственных (муниципальных) органов</t>
  </si>
  <si>
    <t>121</t>
  </si>
  <si>
    <t>7210000100</t>
  </si>
  <si>
    <t>Расходы на организационно-техническое обеспечение работы представительного органа местного самоуправления, его коллегиального органа и аппарата</t>
  </si>
  <si>
    <t>7220000100</t>
  </si>
  <si>
    <t>Обеспечение функционирования муниципальных органов и казенных учреждений</t>
  </si>
  <si>
    <t>7220000130</t>
  </si>
  <si>
    <t>7220022100</t>
  </si>
  <si>
    <t>7220022310</t>
  </si>
  <si>
    <t>7220022320</t>
  </si>
  <si>
    <t>7220022330</t>
  </si>
  <si>
    <t>Оплата услуг охранных организаций за установку, обслуживание и за охрану помещений</t>
  </si>
  <si>
    <t>7220022610</t>
  </si>
  <si>
    <t>7500000100</t>
  </si>
  <si>
    <t>0510222310</t>
  </si>
  <si>
    <t>0510222320</t>
  </si>
  <si>
    <t>0510222330</t>
  </si>
  <si>
    <t>0550110590</t>
  </si>
  <si>
    <t>0520222100</t>
  </si>
  <si>
    <t>0520222310</t>
  </si>
  <si>
    <t>0520222320</t>
  </si>
  <si>
    <t>0520222330</t>
  </si>
  <si>
    <t>0530110590</t>
  </si>
  <si>
    <t>0530121100</t>
  </si>
  <si>
    <t>0530121300</t>
  </si>
  <si>
    <t>0530122100</t>
  </si>
  <si>
    <t>0530122310</t>
  </si>
  <si>
    <t>0530122320</t>
  </si>
  <si>
    <t>0530122330</t>
  </si>
  <si>
    <t>0530210590</t>
  </si>
  <si>
    <t>0530221100</t>
  </si>
  <si>
    <t>0530221300</t>
  </si>
  <si>
    <t>0530222100</t>
  </si>
  <si>
    <t>0530222310</t>
  </si>
  <si>
    <t>0530222320</t>
  </si>
  <si>
    <t>0530222330</t>
  </si>
  <si>
    <t>0550122100</t>
  </si>
  <si>
    <t>7600022310</t>
  </si>
  <si>
    <t>7600022320</t>
  </si>
  <si>
    <t>7600022330</t>
  </si>
  <si>
    <t>0530310590</t>
  </si>
  <si>
    <t>0530321100</t>
  </si>
  <si>
    <t>0530321300</t>
  </si>
  <si>
    <t>0610110590</t>
  </si>
  <si>
    <t>0610121100</t>
  </si>
  <si>
    <t>0610121300</t>
  </si>
  <si>
    <t>0610122310</t>
  </si>
  <si>
    <t>0610122320</t>
  </si>
  <si>
    <t>0610122330</t>
  </si>
  <si>
    <t>Реализация подпрограммы «Централизованная библиотечная система»</t>
  </si>
  <si>
    <t>0620120030</t>
  </si>
  <si>
    <t>0620121100</t>
  </si>
  <si>
    <t>0620121300</t>
  </si>
  <si>
    <t>0620122310</t>
  </si>
  <si>
    <t>0620122320</t>
  </si>
  <si>
    <t>0620122330</t>
  </si>
  <si>
    <t>0630110590</t>
  </si>
  <si>
    <t>0630122100</t>
  </si>
  <si>
    <t>0630122310</t>
  </si>
  <si>
    <t>Премии и гранты</t>
  </si>
  <si>
    <t>350</t>
  </si>
  <si>
    <t>0810222310</t>
  </si>
  <si>
    <t>0810222320</t>
  </si>
  <si>
    <t>0810222330</t>
  </si>
  <si>
    <t>0810222610</t>
  </si>
  <si>
    <t>Капитальный ремонт автомобильных дорог общего пользования за счет средств муниципального дорожного фонда</t>
  </si>
  <si>
    <t>03502L0307</t>
  </si>
  <si>
    <t>Оплата  труда работников муниципальных органов и казенных учреждений</t>
  </si>
  <si>
    <t>8500000100</t>
  </si>
  <si>
    <t>8500000130</t>
  </si>
  <si>
    <t>8500022100</t>
  </si>
  <si>
    <t>8500022310</t>
  </si>
  <si>
    <t>8500022330</t>
  </si>
  <si>
    <t>9010010590</t>
  </si>
  <si>
    <t>9020010590</t>
  </si>
  <si>
    <t>9020022100</t>
  </si>
  <si>
    <t>9020022330</t>
  </si>
  <si>
    <t>Мэр города Кызыла</t>
  </si>
  <si>
    <t>7410000000</t>
  </si>
  <si>
    <t>7410000100</t>
  </si>
  <si>
    <t>Аппарат Мэрии города Кызыла</t>
  </si>
  <si>
    <t>7420000000</t>
  </si>
  <si>
    <t>7420000100</t>
  </si>
  <si>
    <t>7420000130</t>
  </si>
  <si>
    <t>9010021100</t>
  </si>
  <si>
    <t>9010021300</t>
  </si>
  <si>
    <t>9010022100</t>
  </si>
  <si>
    <t>9010022310</t>
  </si>
  <si>
    <t>9010022320</t>
  </si>
  <si>
    <t>9010022330</t>
  </si>
  <si>
    <t>ИСПОЛНЕНИЕ ВЕДОМСТВЕННОЙ СТРУКТУРЫ РАСХОДОВ БЮДЖЕТА ГОРОДСКОГО ОКРУГА "ГОРОД КЫЗЫЛ РЕСПУБЛИКИ ТЫВА"   ЗА 9 МЕСЯЦЕВ 2016 ГОДА</t>
  </si>
  <si>
    <t>в тыс. рублях</t>
  </si>
  <si>
    <t>ИСПОЛНЕНИЕ БЮДЖЕТНЫХ АССИГНОВАНИЙ НА РЕАЛИЗАЦИЮ МУНИЦИПАЛЬНЫХ  ПРОГРАММ   ЗА 9 МЕСЯЦЕВ  2016 ГОДА</t>
  </si>
  <si>
    <t xml:space="preserve">Уточненный годовой план </t>
  </si>
  <si>
    <t>Расходы на выплаты по оплате труда работников муниципальных органов и казенных учреждений</t>
  </si>
  <si>
    <t>бюджета городского округа "Город Кызыл Республики Тыва" по разделам, подразделам, целевым статьям и видам расходов</t>
  </si>
  <si>
    <t xml:space="preserve"> за 9 месяцев 2016 года</t>
  </si>
  <si>
    <t>Всего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</si>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</sst>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;[Red]\-#,##0.00;0.00"/>
    <numFmt numFmtId="165" formatCode="#,##0.0;[Red]\-#,##0.0;0.0"/>
    <numFmt numFmtId="166" formatCode="000;[Red]\-000;&quot;&quot;"/>
    <numFmt numFmtId="167" formatCode="0000000000;[Red]\-0000000000;&quot;&quot;"/>
    <numFmt numFmtId="168" formatCode="00;[Red]\-00;&quot;&quot;"/>
    <numFmt numFmtId="169" formatCode="000"/>
    <numFmt numFmtId="170" formatCode="0.0"/>
    <numFmt numFmtId="171" formatCode="#,##0.0_ ;[Red]\-#,##0.0\ "/>
    <numFmt numFmtId="172" formatCode="#,##0.0"/>
    <numFmt numFmtId="173" formatCode="00\.00\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186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>
      <alignment horizontal="center" vertical="center"/>
    </xf>
    <xf numFmtId="0" fontId="8" fillId="0" borderId="0" xfId="1" applyNumberFormat="1" applyFont="1" applyFill="1" applyAlignment="1" applyProtection="1">
      <alignment vertical="top" wrapText="1"/>
      <protection hidden="1"/>
    </xf>
    <xf numFmtId="0" fontId="8" fillId="0" borderId="0" xfId="1" applyNumberFormat="1" applyFont="1" applyFill="1" applyAlignment="1" applyProtection="1">
      <alignment vertical="top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8" xfId="1" applyNumberFormat="1" applyFont="1" applyFill="1" applyBorder="1" applyAlignment="1" applyProtection="1">
      <alignment wrapText="1"/>
      <protection hidden="1"/>
    </xf>
    <xf numFmtId="165" fontId="3" fillId="0" borderId="7" xfId="1" applyNumberFormat="1" applyFont="1" applyFill="1" applyBorder="1" applyAlignment="1" applyProtection="1">
      <alignment horizontal="right" vertical="center"/>
      <protection hidden="1"/>
    </xf>
    <xf numFmtId="172" fontId="3" fillId="0" borderId="8" xfId="1" applyNumberFormat="1" applyFont="1" applyBorder="1" applyAlignment="1">
      <alignment vertical="center"/>
    </xf>
    <xf numFmtId="49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wrapText="1"/>
      <protection hidden="1"/>
    </xf>
    <xf numFmtId="172" fontId="2" fillId="0" borderId="8" xfId="1" applyNumberFormat="1" applyFont="1" applyBorder="1" applyAlignment="1">
      <alignment vertical="center"/>
    </xf>
    <xf numFmtId="0" fontId="10" fillId="0" borderId="8" xfId="0" applyFont="1" applyFill="1" applyBorder="1" applyAlignment="1">
      <alignment wrapText="1"/>
    </xf>
    <xf numFmtId="0" fontId="3" fillId="0" borderId="8" xfId="1" applyNumberFormat="1" applyFont="1" applyFill="1" applyBorder="1" applyAlignment="1" applyProtection="1">
      <alignment vertical="center" wrapText="1"/>
      <protection hidden="1"/>
    </xf>
    <xf numFmtId="0" fontId="2" fillId="0" borderId="8" xfId="1" applyNumberFormat="1" applyFont="1" applyFill="1" applyBorder="1" applyAlignment="1" applyProtection="1">
      <alignment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vertical="top" wrapText="1"/>
      <protection hidden="1"/>
    </xf>
    <xf numFmtId="0" fontId="2" fillId="0" borderId="8" xfId="0" applyFont="1" applyBorder="1" applyAlignment="1">
      <alignment horizontal="justify" vertical="top" wrapText="1"/>
    </xf>
    <xf numFmtId="0" fontId="2" fillId="0" borderId="7" xfId="1" applyNumberFormat="1" applyFont="1" applyFill="1" applyBorder="1" applyAlignment="1" applyProtection="1">
      <alignment wrapText="1"/>
      <protection hidden="1"/>
    </xf>
    <xf numFmtId="0" fontId="11" fillId="0" borderId="8" xfId="0" applyFont="1" applyBorder="1" applyAlignment="1">
      <alignment vertical="center" wrapText="1"/>
    </xf>
    <xf numFmtId="172" fontId="11" fillId="0" borderId="8" xfId="1" applyNumberFormat="1" applyFont="1" applyBorder="1" applyAlignment="1">
      <alignment vertical="center"/>
    </xf>
    <xf numFmtId="0" fontId="11" fillId="0" borderId="0" xfId="1" applyFont="1"/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horizontal="justify" vertical="top" wrapText="1"/>
    </xf>
    <xf numFmtId="0" fontId="11" fillId="0" borderId="7" xfId="0" applyFont="1" applyBorder="1" applyAlignment="1">
      <alignment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  <protection hidden="1"/>
    </xf>
    <xf numFmtId="0" fontId="3" fillId="0" borderId="7" xfId="1" applyNumberFormat="1" applyFont="1" applyFill="1" applyBorder="1" applyAlignment="1" applyProtection="1">
      <alignment vertical="center" wrapText="1"/>
      <protection hidden="1"/>
    </xf>
    <xf numFmtId="0" fontId="3" fillId="0" borderId="0" xfId="1" applyFont="1"/>
    <xf numFmtId="0" fontId="3" fillId="0" borderId="7" xfId="1" applyNumberFormat="1" applyFont="1" applyFill="1" applyBorder="1" applyAlignment="1" applyProtection="1">
      <alignment horizontal="left" vertical="top" wrapText="1"/>
      <protection hidden="1"/>
    </xf>
    <xf numFmtId="0" fontId="7" fillId="0" borderId="22" xfId="1" applyNumberFormat="1" applyFont="1" applyFill="1" applyBorder="1" applyAlignment="1" applyProtection="1">
      <protection hidden="1"/>
    </xf>
    <xf numFmtId="0" fontId="2" fillId="0" borderId="13" xfId="1" applyFont="1" applyBorder="1" applyAlignment="1" applyProtection="1">
      <alignment horizontal="center" vertical="center"/>
      <protection hidden="1"/>
    </xf>
    <xf numFmtId="0" fontId="2" fillId="0" borderId="13" xfId="1" applyFont="1" applyBorder="1" applyProtection="1">
      <protection hidden="1"/>
    </xf>
    <xf numFmtId="0" fontId="5" fillId="0" borderId="0" xfId="1" applyFont="1" applyProtection="1">
      <protection hidden="1"/>
    </xf>
    <xf numFmtId="0" fontId="5" fillId="0" borderId="0" xfId="1" applyFont="1"/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72" fontId="5" fillId="0" borderId="8" xfId="1" applyNumberFormat="1" applyFont="1" applyBorder="1" applyAlignment="1">
      <alignment horizontal="center" vertical="center"/>
    </xf>
    <xf numFmtId="0" fontId="6" fillId="0" borderId="8" xfId="1" applyNumberFormat="1" applyFont="1" applyFill="1" applyBorder="1" applyAlignment="1" applyProtection="1">
      <protection hidden="1"/>
    </xf>
    <xf numFmtId="164" fontId="6" fillId="0" borderId="8" xfId="1" applyNumberFormat="1" applyFont="1" applyFill="1" applyBorder="1" applyAlignment="1" applyProtection="1">
      <alignment vertical="center"/>
      <protection hidden="1"/>
    </xf>
    <xf numFmtId="0" fontId="5" fillId="0" borderId="0" xfId="1" applyFont="1" applyBorder="1" applyProtection="1">
      <protection hidden="1"/>
    </xf>
    <xf numFmtId="49" fontId="2" fillId="0" borderId="14" xfId="1" applyNumberFormat="1" applyFont="1" applyFill="1" applyBorder="1" applyAlignment="1" applyProtection="1">
      <alignment horizontal="center" vertical="center"/>
      <protection hidden="1"/>
    </xf>
    <xf numFmtId="0" fontId="2" fillId="0" borderId="23" xfId="1" applyNumberFormat="1" applyFont="1" applyFill="1" applyBorder="1" applyAlignment="1" applyProtection="1">
      <alignment horizontal="left" vertical="top" wrapText="1"/>
      <protection hidden="1"/>
    </xf>
    <xf numFmtId="0" fontId="3" fillId="0" borderId="12" xfId="1" applyNumberFormat="1" applyFont="1" applyFill="1" applyBorder="1" applyAlignment="1" applyProtection="1">
      <alignment horizontal="center" vertical="center"/>
      <protection hidden="1"/>
    </xf>
    <xf numFmtId="0" fontId="6" fillId="0" borderId="8" xfId="1" applyNumberFormat="1" applyFont="1" applyFill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173" fontId="6" fillId="0" borderId="8" xfId="1" applyNumberFormat="1" applyFont="1" applyFill="1" applyBorder="1" applyAlignment="1" applyProtection="1">
      <alignment horizontal="center" vertical="center"/>
      <protection hidden="1"/>
    </xf>
    <xf numFmtId="1" fontId="5" fillId="0" borderId="8" xfId="1" applyNumberFormat="1" applyFont="1" applyFill="1" applyBorder="1" applyAlignment="1" applyProtection="1">
      <alignment horizontal="center" vertical="center"/>
      <protection hidden="1"/>
    </xf>
    <xf numFmtId="1" fontId="5" fillId="0" borderId="14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Alignment="1">
      <alignment horizontal="left" vertical="center" wrapText="1"/>
    </xf>
    <xf numFmtId="164" fontId="5" fillId="0" borderId="14" xfId="1" applyNumberFormat="1" applyFont="1" applyFill="1" applyBorder="1" applyAlignment="1" applyProtection="1">
      <alignment horizontal="center" vertical="center"/>
      <protection hidden="1"/>
    </xf>
    <xf numFmtId="9" fontId="5" fillId="0" borderId="14" xfId="1" applyNumberFormat="1" applyFont="1" applyBorder="1" applyAlignment="1">
      <alignment vertical="center"/>
    </xf>
    <xf numFmtId="172" fontId="5" fillId="0" borderId="8" xfId="1" applyNumberFormat="1" applyFont="1" applyBorder="1" applyAlignment="1">
      <alignment vertical="center"/>
    </xf>
    <xf numFmtId="1" fontId="5" fillId="0" borderId="4" xfId="1" applyNumberFormat="1" applyFont="1" applyFill="1" applyBorder="1" applyAlignment="1" applyProtection="1">
      <alignment horizontal="center" vertical="center"/>
      <protection hidden="1"/>
    </xf>
    <xf numFmtId="170" fontId="5" fillId="0" borderId="8" xfId="1" applyNumberFormat="1" applyFont="1" applyBorder="1" applyAlignment="1">
      <alignment horizontal="center" vertical="center" wrapText="1"/>
    </xf>
    <xf numFmtId="170" fontId="6" fillId="0" borderId="8" xfId="1" applyNumberFormat="1" applyFont="1" applyBorder="1" applyAlignment="1">
      <alignment horizontal="center" vertical="center" wrapText="1"/>
    </xf>
    <xf numFmtId="172" fontId="5" fillId="0" borderId="8" xfId="1" applyNumberFormat="1" applyFont="1" applyBorder="1" applyAlignment="1">
      <alignment horizontal="right" vertical="center"/>
    </xf>
    <xf numFmtId="172" fontId="6" fillId="0" borderId="8" xfId="1" applyNumberFormat="1" applyFont="1" applyBorder="1" applyAlignment="1">
      <alignment horizontal="right" vertical="center"/>
    </xf>
    <xf numFmtId="172" fontId="2" fillId="0" borderId="7" xfId="1" applyNumberFormat="1" applyFont="1" applyBorder="1" applyAlignment="1">
      <alignment horizontal="right" vertical="center"/>
    </xf>
    <xf numFmtId="0" fontId="11" fillId="0" borderId="7" xfId="1" applyNumberFormat="1" applyFont="1" applyFill="1" applyBorder="1" applyAlignment="1" applyProtection="1">
      <alignment wrapText="1"/>
      <protection hidden="1"/>
    </xf>
    <xf numFmtId="164" fontId="3" fillId="0" borderId="24" xfId="1" applyNumberFormat="1" applyFont="1" applyFill="1" applyBorder="1" applyAlignment="1" applyProtection="1">
      <alignment horizontal="center" vertical="center"/>
      <protection hidden="1"/>
    </xf>
    <xf numFmtId="164" fontId="3" fillId="0" borderId="15" xfId="1" applyNumberFormat="1" applyFont="1" applyFill="1" applyBorder="1" applyAlignment="1" applyProtection="1">
      <alignment horizontal="center"/>
      <protection hidden="1"/>
    </xf>
    <xf numFmtId="172" fontId="2" fillId="0" borderId="4" xfId="1" applyNumberFormat="1" applyFont="1" applyBorder="1" applyAlignment="1">
      <alignment vertical="center"/>
    </xf>
    <xf numFmtId="172" fontId="2" fillId="0" borderId="7" xfId="1" applyNumberFormat="1" applyFont="1" applyBorder="1" applyAlignment="1">
      <alignment vertical="center"/>
    </xf>
    <xf numFmtId="172" fontId="3" fillId="0" borderId="7" xfId="1" applyNumberFormat="1" applyFont="1" applyBorder="1" applyAlignment="1">
      <alignment vertical="center"/>
    </xf>
    <xf numFmtId="172" fontId="11" fillId="0" borderId="7" xfId="1" applyNumberFormat="1" applyFont="1" applyBorder="1" applyAlignment="1">
      <alignment vertical="center"/>
    </xf>
    <xf numFmtId="172" fontId="2" fillId="0" borderId="23" xfId="1" applyNumberFormat="1" applyFont="1" applyBorder="1" applyAlignment="1">
      <alignment vertical="center"/>
    </xf>
    <xf numFmtId="172" fontId="2" fillId="0" borderId="8" xfId="1" applyNumberFormat="1" applyFont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6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172" fontId="16" fillId="0" borderId="8" xfId="0" applyNumberFormat="1" applyFont="1" applyBorder="1" applyAlignment="1">
      <alignment horizontal="center" vertical="center" wrapText="1"/>
    </xf>
    <xf numFmtId="172" fontId="12" fillId="0" borderId="8" xfId="0" applyNumberFormat="1" applyFont="1" applyBorder="1" applyAlignment="1">
      <alignment horizontal="center" vertical="center" wrapText="1"/>
    </xf>
    <xf numFmtId="172" fontId="12" fillId="0" borderId="8" xfId="0" applyNumberFormat="1" applyFont="1" applyBorder="1" applyAlignment="1">
      <alignment horizontal="center" vertical="center"/>
    </xf>
    <xf numFmtId="172" fontId="16" fillId="0" borderId="8" xfId="0" applyNumberFormat="1" applyFont="1" applyFill="1" applyBorder="1" applyAlignment="1">
      <alignment horizontal="center" vertical="center" wrapText="1"/>
    </xf>
    <xf numFmtId="172" fontId="12" fillId="0" borderId="8" xfId="0" applyNumberFormat="1" applyFont="1" applyFill="1" applyBorder="1" applyAlignment="1">
      <alignment horizontal="center" vertical="center" wrapText="1"/>
    </xf>
    <xf numFmtId="172" fontId="12" fillId="0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72" fontId="2" fillId="0" borderId="14" xfId="1" applyNumberFormat="1" applyFont="1" applyBorder="1" applyAlignment="1">
      <alignment vertical="center"/>
    </xf>
    <xf numFmtId="172" fontId="3" fillId="0" borderId="25" xfId="1" applyNumberFormat="1" applyFont="1" applyBorder="1"/>
    <xf numFmtId="172" fontId="3" fillId="0" borderId="26" xfId="1" applyNumberFormat="1" applyFont="1" applyBorder="1"/>
    <xf numFmtId="0" fontId="1" fillId="0" borderId="0" xfId="1" applyProtection="1">
      <protection hidden="1"/>
    </xf>
    <xf numFmtId="0" fontId="1" fillId="0" borderId="0" xfId="1"/>
    <xf numFmtId="168" fontId="8" fillId="0" borderId="8" xfId="1" applyNumberFormat="1" applyFont="1" applyFill="1" applyBorder="1" applyAlignment="1" applyProtection="1">
      <protection hidden="1"/>
    </xf>
    <xf numFmtId="167" fontId="8" fillId="0" borderId="8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71" fontId="1" fillId="0" borderId="0" xfId="1" applyNumberFormat="1"/>
    <xf numFmtId="166" fontId="8" fillId="0" borderId="8" xfId="1" applyNumberFormat="1" applyFont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>
      <alignment horizontal="center"/>
    </xf>
    <xf numFmtId="49" fontId="3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49" fontId="2" fillId="0" borderId="7" xfId="1" applyNumberFormat="1" applyFont="1" applyFill="1" applyBorder="1" applyAlignment="1" applyProtection="1">
      <alignment horizontal="center" vertical="center"/>
      <protection hidden="1"/>
    </xf>
    <xf numFmtId="0" fontId="11" fillId="0" borderId="7" xfId="1" applyNumberFormat="1" applyFont="1" applyFill="1" applyBorder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horizontal="centerContinuous" vertical="top"/>
      <protection hidden="1"/>
    </xf>
    <xf numFmtId="0" fontId="9" fillId="0" borderId="3" xfId="1" applyNumberFormat="1" applyFont="1" applyFill="1" applyBorder="1" applyAlignment="1" applyProtection="1">
      <alignment horizontal="center"/>
      <protection hidden="1"/>
    </xf>
    <xf numFmtId="0" fontId="9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top"/>
      <protection hidden="1"/>
    </xf>
    <xf numFmtId="0" fontId="8" fillId="0" borderId="32" xfId="1" applyNumberFormat="1" applyFont="1" applyFill="1" applyBorder="1" applyAlignment="1" applyProtection="1">
      <alignment vertical="top" wrapText="1"/>
      <protection hidden="1"/>
    </xf>
    <xf numFmtId="0" fontId="9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1" applyNumberFormat="1" applyFont="1" applyFill="1" applyBorder="1" applyAlignment="1" applyProtection="1">
      <alignment horizontal="center" vertical="center"/>
      <protection hidden="1"/>
    </xf>
    <xf numFmtId="170" fontId="8" fillId="0" borderId="8" xfId="1" applyNumberFormat="1" applyFont="1" applyFill="1" applyBorder="1" applyAlignment="1" applyProtection="1">
      <protection hidden="1"/>
    </xf>
    <xf numFmtId="165" fontId="8" fillId="0" borderId="4" xfId="1" applyNumberFormat="1" applyFont="1" applyFill="1" applyBorder="1" applyAlignment="1" applyProtection="1">
      <protection hidden="1"/>
    </xf>
    <xf numFmtId="0" fontId="8" fillId="0" borderId="0" xfId="1" applyNumberFormat="1" applyFont="1" applyFill="1" applyAlignment="1" applyProtection="1">
      <alignment horizontal="center" vertical="top" wrapText="1"/>
      <protection hidden="1"/>
    </xf>
    <xf numFmtId="164" fontId="9" fillId="0" borderId="16" xfId="1" applyNumberFormat="1" applyFont="1" applyFill="1" applyBorder="1" applyAlignment="1" applyProtection="1">
      <protection hidden="1"/>
    </xf>
    <xf numFmtId="170" fontId="9" fillId="0" borderId="26" xfId="1" applyNumberFormat="1" applyFont="1" applyFill="1" applyBorder="1" applyAlignment="1" applyProtection="1">
      <protection hidden="1"/>
    </xf>
    <xf numFmtId="165" fontId="9" fillId="0" borderId="16" xfId="1" applyNumberFormat="1" applyFont="1" applyFill="1" applyBorder="1" applyAlignment="1" applyProtection="1">
      <protection hidden="1"/>
    </xf>
    <xf numFmtId="172" fontId="5" fillId="0" borderId="8" xfId="1" applyNumberFormat="1" applyFont="1" applyFill="1" applyBorder="1" applyAlignment="1">
      <alignment horizontal="right" vertical="center"/>
    </xf>
    <xf numFmtId="0" fontId="18" fillId="0" borderId="0" xfId="1" applyNumberFormat="1" applyFont="1" applyFill="1" applyAlignment="1" applyProtection="1">
      <alignment horizontal="left" vertical="top" wrapText="1"/>
      <protection hidden="1"/>
    </xf>
    <xf numFmtId="0" fontId="20" fillId="0" borderId="0" xfId="1" applyNumberFormat="1" applyFont="1" applyFill="1" applyAlignment="1" applyProtection="1">
      <alignment vertical="top" wrapText="1"/>
      <protection hidden="1"/>
    </xf>
    <xf numFmtId="0" fontId="19" fillId="0" borderId="0" xfId="1" applyNumberFormat="1" applyFont="1" applyFill="1" applyAlignment="1" applyProtection="1">
      <alignment vertical="top"/>
      <protection hidden="1"/>
    </xf>
    <xf numFmtId="0" fontId="20" fillId="0" borderId="11" xfId="1" applyNumberFormat="1" applyFont="1" applyFill="1" applyBorder="1" applyAlignment="1" applyProtection="1">
      <alignment vertical="top" wrapText="1"/>
      <protection hidden="1"/>
    </xf>
    <xf numFmtId="0" fontId="1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3" xfId="1" applyNumberFormat="1" applyFont="1" applyFill="1" applyBorder="1" applyAlignment="1" applyProtection="1">
      <alignment horizontal="center"/>
      <protection hidden="1"/>
    </xf>
    <xf numFmtId="0" fontId="19" fillId="0" borderId="1" xfId="1" applyNumberFormat="1" applyFont="1" applyFill="1" applyBorder="1" applyAlignment="1" applyProtection="1">
      <alignment horizontal="center"/>
      <protection hidden="1"/>
    </xf>
    <xf numFmtId="0" fontId="19" fillId="0" borderId="6" xfId="1" applyNumberFormat="1" applyFont="1" applyFill="1" applyBorder="1" applyAlignment="1" applyProtection="1">
      <alignment horizontal="center"/>
      <protection hidden="1"/>
    </xf>
    <xf numFmtId="169" fontId="20" fillId="0" borderId="9" xfId="1" applyNumberFormat="1" applyFont="1" applyFill="1" applyBorder="1" applyAlignment="1" applyProtection="1">
      <alignment wrapText="1"/>
      <protection hidden="1"/>
    </xf>
    <xf numFmtId="168" fontId="20" fillId="0" borderId="29" xfId="1" applyNumberFormat="1" applyFont="1" applyFill="1" applyBorder="1" applyAlignment="1" applyProtection="1">
      <protection hidden="1"/>
    </xf>
    <xf numFmtId="168" fontId="20" fillId="0" borderId="8" xfId="1" applyNumberFormat="1" applyFont="1" applyFill="1" applyBorder="1" applyAlignment="1" applyProtection="1">
      <protection hidden="1"/>
    </xf>
    <xf numFmtId="167" fontId="20" fillId="0" borderId="8" xfId="1" applyNumberFormat="1" applyFont="1" applyFill="1" applyBorder="1" applyAlignment="1" applyProtection="1">
      <protection hidden="1"/>
    </xf>
    <xf numFmtId="169" fontId="20" fillId="0" borderId="3" xfId="1" applyNumberFormat="1" applyFont="1" applyFill="1" applyBorder="1" applyAlignment="1" applyProtection="1">
      <alignment wrapText="1"/>
      <protection hidden="1"/>
    </xf>
    <xf numFmtId="168" fontId="20" fillId="0" borderId="33" xfId="1" applyNumberFormat="1" applyFont="1" applyFill="1" applyBorder="1" applyAlignment="1" applyProtection="1">
      <protection hidden="1"/>
    </xf>
    <xf numFmtId="168" fontId="20" fillId="0" borderId="2" xfId="1" applyNumberFormat="1" applyFont="1" applyFill="1" applyBorder="1" applyAlignment="1" applyProtection="1">
      <protection hidden="1"/>
    </xf>
    <xf numFmtId="167" fontId="20" fillId="0" borderId="1" xfId="1" applyNumberFormat="1" applyFont="1" applyFill="1" applyBorder="1" applyAlignment="1" applyProtection="1">
      <protection hidden="1"/>
    </xf>
    <xf numFmtId="0" fontId="20" fillId="0" borderId="0" xfId="1" applyNumberFormat="1" applyFont="1" applyFill="1" applyAlignment="1" applyProtection="1">
      <alignment horizontal="center" vertical="top" wrapText="1"/>
      <protection hidden="1"/>
    </xf>
    <xf numFmtId="165" fontId="20" fillId="0" borderId="8" xfId="1" applyNumberFormat="1" applyFont="1" applyFill="1" applyBorder="1" applyAlignment="1" applyProtection="1">
      <protection hidden="1"/>
    </xf>
    <xf numFmtId="169" fontId="20" fillId="0" borderId="5" xfId="1" applyNumberFormat="1" applyFont="1" applyFill="1" applyBorder="1" applyAlignment="1" applyProtection="1">
      <alignment wrapText="1"/>
      <protection hidden="1"/>
    </xf>
    <xf numFmtId="168" fontId="20" fillId="0" borderId="28" xfId="1" applyNumberFormat="1" applyFont="1" applyFill="1" applyBorder="1" applyAlignment="1" applyProtection="1">
      <protection hidden="1"/>
    </xf>
    <xf numFmtId="167" fontId="20" fillId="0" borderId="28" xfId="1" applyNumberFormat="1" applyFont="1" applyFill="1" applyBorder="1" applyAlignment="1" applyProtection="1">
      <protection hidden="1"/>
    </xf>
    <xf numFmtId="165" fontId="20" fillId="0" borderId="4" xfId="1" applyNumberFormat="1" applyFont="1" applyFill="1" applyBorder="1" applyAlignment="1" applyProtection="1">
      <protection hidden="1"/>
    </xf>
    <xf numFmtId="0" fontId="19" fillId="0" borderId="19" xfId="1" applyNumberFormat="1" applyFont="1" applyFill="1" applyBorder="1" applyAlignment="1" applyProtection="1">
      <alignment horizontal="center"/>
      <protection hidden="1"/>
    </xf>
    <xf numFmtId="0" fontId="19" fillId="0" borderId="20" xfId="1" applyNumberFormat="1" applyFont="1" applyFill="1" applyBorder="1" applyAlignment="1" applyProtection="1">
      <alignment horizontal="center"/>
      <protection hidden="1"/>
    </xf>
    <xf numFmtId="0" fontId="19" fillId="0" borderId="21" xfId="1" applyNumberFormat="1" applyFont="1" applyFill="1" applyBorder="1" applyAlignment="1" applyProtection="1">
      <alignment horizontal="center"/>
      <protection hidden="1"/>
    </xf>
    <xf numFmtId="0" fontId="18" fillId="0" borderId="0" xfId="1" applyNumberFormat="1" applyFont="1" applyFill="1" applyAlignment="1" applyProtection="1">
      <alignment horizontal="center" vertical="top" wrapText="1"/>
      <protection hidden="1"/>
    </xf>
    <xf numFmtId="166" fontId="20" fillId="0" borderId="4" xfId="1" applyNumberFormat="1" applyFont="1" applyFill="1" applyBorder="1" applyAlignment="1" applyProtection="1">
      <alignment horizontal="center"/>
      <protection hidden="1"/>
    </xf>
    <xf numFmtId="166" fontId="20" fillId="0" borderId="8" xfId="1" applyNumberFormat="1" applyFont="1" applyFill="1" applyBorder="1" applyAlignment="1" applyProtection="1">
      <alignment horizontal="center"/>
      <protection hidden="1"/>
    </xf>
    <xf numFmtId="166" fontId="20" fillId="0" borderId="33" xfId="1" applyNumberFormat="1" applyFont="1" applyFill="1" applyBorder="1" applyAlignment="1" applyProtection="1">
      <alignment horizontal="center"/>
      <protection hidden="1"/>
    </xf>
    <xf numFmtId="165" fontId="20" fillId="0" borderId="14" xfId="1" applyNumberFormat="1" applyFont="1" applyFill="1" applyBorder="1" applyAlignment="1" applyProtection="1">
      <protection hidden="1"/>
    </xf>
    <xf numFmtId="165" fontId="8" fillId="0" borderId="14" xfId="1" applyNumberFormat="1" applyFont="1" applyFill="1" applyBorder="1" applyAlignment="1" applyProtection="1">
      <protection hidden="1"/>
    </xf>
    <xf numFmtId="165" fontId="19" fillId="0" borderId="25" xfId="1" applyNumberFormat="1" applyFont="1" applyFill="1" applyBorder="1" applyAlignment="1" applyProtection="1">
      <protection hidden="1"/>
    </xf>
    <xf numFmtId="165" fontId="19" fillId="0" borderId="17" xfId="1" applyNumberFormat="1" applyFont="1" applyFill="1" applyBorder="1" applyAlignment="1" applyProtection="1">
      <protection hidden="1"/>
    </xf>
    <xf numFmtId="165" fontId="9" fillId="0" borderId="15" xfId="1" applyNumberFormat="1" applyFont="1" applyFill="1" applyBorder="1" applyAlignment="1" applyProtection="1">
      <protection hidden="1"/>
    </xf>
    <xf numFmtId="0" fontId="19" fillId="0" borderId="4" xfId="1" applyNumberFormat="1" applyFont="1" applyFill="1" applyBorder="1" applyAlignment="1" applyProtection="1">
      <alignment horizontal="center"/>
      <protection hidden="1"/>
    </xf>
    <xf numFmtId="0" fontId="9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horizontal="center" vertical="center" wrapText="1"/>
    </xf>
    <xf numFmtId="0" fontId="15" fillId="0" borderId="27" xfId="0" applyFont="1" applyBorder="1" applyAlignment="1">
      <alignment horizontal="right"/>
    </xf>
    <xf numFmtId="0" fontId="4" fillId="0" borderId="27" xfId="1" applyFont="1" applyBorder="1" applyAlignment="1" applyProtection="1">
      <alignment horizontal="right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19" fillId="0" borderId="0" xfId="1" applyNumberFormat="1" applyFont="1" applyFill="1" applyAlignment="1" applyProtection="1">
      <alignment horizontal="center" vertical="top"/>
      <protection hidden="1"/>
    </xf>
    <xf numFmtId="164" fontId="9" fillId="0" borderId="24" xfId="1" applyNumberFormat="1" applyFont="1" applyFill="1" applyBorder="1" applyAlignment="1" applyProtection="1">
      <alignment horizontal="center" wrapText="1"/>
      <protection hidden="1"/>
    </xf>
    <xf numFmtId="164" fontId="9" fillId="0" borderId="18" xfId="1" applyNumberFormat="1" applyFont="1" applyFill="1" applyBorder="1" applyAlignment="1" applyProtection="1">
      <alignment horizontal="center" wrapText="1"/>
      <protection hidden="1"/>
    </xf>
    <xf numFmtId="0" fontId="20" fillId="0" borderId="10" xfId="1" applyNumberFormat="1" applyFont="1" applyFill="1" applyBorder="1" applyAlignment="1" applyProtection="1">
      <alignment horizontal="center" vertical="top"/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top" wrapText="1"/>
      <protection hidden="1"/>
    </xf>
    <xf numFmtId="0" fontId="8" fillId="0" borderId="10" xfId="1" applyNumberFormat="1" applyFont="1" applyFill="1" applyBorder="1" applyAlignment="1" applyProtection="1">
      <alignment horizontal="center" vertical="top"/>
      <protection hidden="1"/>
    </xf>
    <xf numFmtId="0" fontId="8" fillId="0" borderId="34" xfId="1" applyFont="1" applyBorder="1" applyAlignment="1" applyProtection="1">
      <alignment horizontal="right" wrapText="1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169" fontId="8" fillId="0" borderId="8" xfId="1" applyNumberFormat="1" applyFont="1" applyFill="1" applyBorder="1" applyAlignment="1" applyProtection="1">
      <alignment wrapText="1"/>
      <protection hidden="1"/>
    </xf>
    <xf numFmtId="169" fontId="8" fillId="0" borderId="8" xfId="1" applyNumberFormat="1" applyFont="1" applyFill="1" applyBorder="1" applyAlignment="1" applyProtection="1">
      <protection hidden="1"/>
    </xf>
    <xf numFmtId="169" fontId="8" fillId="0" borderId="14" xfId="1" applyNumberFormat="1" applyFont="1" applyFill="1" applyBorder="1" applyAlignment="1" applyProtection="1">
      <alignment wrapText="1"/>
      <protection hidden="1"/>
    </xf>
    <xf numFmtId="169" fontId="8" fillId="0" borderId="14" xfId="1" applyNumberFormat="1" applyFont="1" applyFill="1" applyBorder="1" applyAlignment="1" applyProtection="1">
      <protection hidden="1"/>
    </xf>
    <xf numFmtId="168" fontId="8" fillId="0" borderId="14" xfId="1" applyNumberFormat="1" applyFont="1" applyFill="1" applyBorder="1" applyAlignment="1" applyProtection="1">
      <protection hidden="1"/>
    </xf>
    <xf numFmtId="167" fontId="8" fillId="0" borderId="14" xfId="1" applyNumberFormat="1" applyFont="1" applyFill="1" applyBorder="1" applyAlignment="1" applyProtection="1">
      <protection hidden="1"/>
    </xf>
    <xf numFmtId="166" fontId="8" fillId="0" borderId="14" xfId="1" applyNumberFormat="1" applyFont="1" applyFill="1" applyBorder="1" applyAlignment="1" applyProtection="1">
      <alignment horizontal="center"/>
      <protection hidden="1"/>
    </xf>
    <xf numFmtId="170" fontId="8" fillId="0" borderId="14" xfId="1" applyNumberFormat="1" applyFont="1" applyFill="1" applyBorder="1" applyAlignment="1" applyProtection="1">
      <protection hidden="1"/>
    </xf>
    <xf numFmtId="164" fontId="9" fillId="0" borderId="16" xfId="1" applyNumberFormat="1" applyFont="1" applyFill="1" applyBorder="1" applyAlignment="1" applyProtection="1">
      <alignment horizontal="center"/>
      <protection hidden="1"/>
    </xf>
    <xf numFmtId="164" fontId="9" fillId="0" borderId="25" xfId="1" applyNumberFormat="1" applyFont="1" applyFill="1" applyBorder="1" applyAlignment="1" applyProtection="1">
      <alignment horizontal="center"/>
      <protection hidden="1"/>
    </xf>
    <xf numFmtId="0" fontId="9" fillId="0" borderId="4" xfId="1" applyNumberFormat="1" applyFont="1" applyFill="1" applyBorder="1" applyAlignment="1" applyProtection="1">
      <alignment horizontal="center"/>
      <protection hidden="1"/>
    </xf>
    <xf numFmtId="0" fontId="9" fillId="0" borderId="4" xfId="1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I9" sqref="I9"/>
    </sheetView>
  </sheetViews>
  <sheetFormatPr defaultRowHeight="15.75" x14ac:dyDescent="0.25"/>
  <cols>
    <col min="1" max="1" width="26.85546875" style="77" customWidth="1"/>
    <col min="2" max="2" width="40.28515625" style="77" customWidth="1"/>
    <col min="3" max="4" width="16.85546875" style="77" customWidth="1"/>
    <col min="5" max="16384" width="9.140625" style="77"/>
  </cols>
  <sheetData>
    <row r="1" spans="1:4" x14ac:dyDescent="0.25">
      <c r="A1" s="76"/>
      <c r="B1" s="76"/>
      <c r="C1" s="76"/>
    </row>
    <row r="2" spans="1:4" s="78" customFormat="1" ht="72.75" customHeight="1" x14ac:dyDescent="0.25">
      <c r="A2" s="156" t="s">
        <v>642</v>
      </c>
      <c r="B2" s="156"/>
      <c r="C2" s="156"/>
      <c r="D2" s="156"/>
    </row>
    <row r="3" spans="1:4" x14ac:dyDescent="0.25">
      <c r="C3" s="157" t="s">
        <v>575</v>
      </c>
      <c r="D3" s="157"/>
    </row>
    <row r="4" spans="1:4" ht="31.5" x14ac:dyDescent="0.25">
      <c r="A4" s="79" t="s">
        <v>576</v>
      </c>
      <c r="B4" s="79" t="s">
        <v>358</v>
      </c>
      <c r="C4" s="79" t="s">
        <v>595</v>
      </c>
      <c r="D4" s="79" t="s">
        <v>362</v>
      </c>
    </row>
    <row r="5" spans="1:4" ht="31.5" x14ac:dyDescent="0.25">
      <c r="A5" s="80" t="s">
        <v>577</v>
      </c>
      <c r="B5" s="81" t="s">
        <v>578</v>
      </c>
      <c r="C5" s="82">
        <f>C6+C7</f>
        <v>135853.40000000002</v>
      </c>
      <c r="D5" s="82">
        <f t="shared" ref="D5" si="0">D6+D7</f>
        <v>-25000</v>
      </c>
    </row>
    <row r="6" spans="1:4" ht="63" x14ac:dyDescent="0.25">
      <c r="A6" s="80" t="s">
        <v>579</v>
      </c>
      <c r="B6" s="43" t="s">
        <v>580</v>
      </c>
      <c r="C6" s="84">
        <v>416053.4</v>
      </c>
      <c r="D6" s="83"/>
    </row>
    <row r="7" spans="1:4" ht="54.75" customHeight="1" x14ac:dyDescent="0.25">
      <c r="A7" s="80" t="s">
        <v>581</v>
      </c>
      <c r="B7" s="43" t="s">
        <v>582</v>
      </c>
      <c r="C7" s="84">
        <v>-280200</v>
      </c>
      <c r="D7" s="83">
        <v>-25000</v>
      </c>
    </row>
    <row r="8" spans="1:4" ht="47.25" x14ac:dyDescent="0.25">
      <c r="A8" s="79" t="s">
        <v>583</v>
      </c>
      <c r="B8" s="81" t="s">
        <v>584</v>
      </c>
      <c r="C8" s="82">
        <v>-118685.4</v>
      </c>
      <c r="D8" s="82">
        <f t="shared" ref="D8" si="1">D9+D10+D11</f>
        <v>47000</v>
      </c>
    </row>
    <row r="9" spans="1:4" ht="117.75" customHeight="1" x14ac:dyDescent="0.25">
      <c r="A9" s="80" t="s">
        <v>585</v>
      </c>
      <c r="B9" s="43" t="s">
        <v>586</v>
      </c>
      <c r="C9" s="83">
        <v>57200</v>
      </c>
      <c r="D9" s="83">
        <v>47000</v>
      </c>
    </row>
    <row r="10" spans="1:4" ht="112.5" customHeight="1" x14ac:dyDescent="0.25">
      <c r="A10" s="80" t="s">
        <v>587</v>
      </c>
      <c r="B10" s="43" t="s">
        <v>588</v>
      </c>
      <c r="C10" s="83">
        <v>-57200</v>
      </c>
      <c r="D10" s="83"/>
    </row>
    <row r="11" spans="1:4" ht="78.75" x14ac:dyDescent="0.25">
      <c r="A11" s="80" t="s">
        <v>587</v>
      </c>
      <c r="B11" s="43" t="s">
        <v>589</v>
      </c>
      <c r="C11" s="84">
        <v>-118685.4</v>
      </c>
      <c r="D11" s="83"/>
    </row>
    <row r="12" spans="1:4" ht="31.5" x14ac:dyDescent="0.25">
      <c r="A12" s="79" t="s">
        <v>590</v>
      </c>
      <c r="B12" s="81" t="s">
        <v>591</v>
      </c>
      <c r="C12" s="85">
        <v>3929.1724899999999</v>
      </c>
      <c r="D12" s="85">
        <f>D13</f>
        <v>-36818.110999999997</v>
      </c>
    </row>
    <row r="13" spans="1:4" ht="47.25" x14ac:dyDescent="0.25">
      <c r="A13" s="80" t="s">
        <v>592</v>
      </c>
      <c r="B13" s="43" t="s">
        <v>593</v>
      </c>
      <c r="C13" s="87">
        <v>3929.1724899999999</v>
      </c>
      <c r="D13" s="86">
        <f>-36818.111</f>
        <v>-36818.110999999997</v>
      </c>
    </row>
    <row r="14" spans="1:4" ht="47.25" x14ac:dyDescent="0.25">
      <c r="A14" s="79" t="s">
        <v>648</v>
      </c>
      <c r="B14" s="81" t="s">
        <v>650</v>
      </c>
      <c r="C14" s="87"/>
      <c r="D14" s="85">
        <f>D15</f>
        <v>15301.16654</v>
      </c>
    </row>
    <row r="15" spans="1:4" ht="173.25" x14ac:dyDescent="0.25">
      <c r="A15" s="80" t="s">
        <v>649</v>
      </c>
      <c r="B15" s="43" t="s">
        <v>651</v>
      </c>
      <c r="C15" s="87"/>
      <c r="D15" s="86">
        <v>15301.16654</v>
      </c>
    </row>
    <row r="16" spans="1:4" x14ac:dyDescent="0.25">
      <c r="A16" s="88"/>
      <c r="B16" s="79" t="s">
        <v>594</v>
      </c>
      <c r="C16" s="82">
        <f>C5+C8+C12</f>
        <v>21097.17249000003</v>
      </c>
      <c r="D16" s="82">
        <f>D5+D8+D12+D14</f>
        <v>483.05554000000302</v>
      </c>
    </row>
  </sheetData>
  <mergeCells count="2">
    <mergeCell ref="A2:D2"/>
    <mergeCell ref="C3:D3"/>
  </mergeCells>
  <pageMargins left="1.23" right="0.22" top="0.17" bottom="0.17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J21" sqref="J21"/>
    </sheetView>
  </sheetViews>
  <sheetFormatPr defaultColWidth="9.140625" defaultRowHeight="12.75" x14ac:dyDescent="0.2"/>
  <cols>
    <col min="1" max="1" width="22.7109375" style="4" customWidth="1"/>
    <col min="2" max="2" width="58.5703125" style="2" customWidth="1"/>
    <col min="3" max="3" width="11.28515625" style="2" customWidth="1"/>
    <col min="4" max="4" width="11.7109375" style="2" customWidth="1"/>
    <col min="5" max="5" width="11.140625" style="2" customWidth="1"/>
    <col min="6" max="189" width="9.140625" style="2" customWidth="1"/>
    <col min="190" max="16384" width="9.140625" style="2"/>
  </cols>
  <sheetData>
    <row r="1" spans="1:5" ht="15" customHeight="1" x14ac:dyDescent="0.2">
      <c r="A1" s="3"/>
      <c r="B1" s="160"/>
      <c r="C1" s="160"/>
    </row>
    <row r="2" spans="1:5" ht="27.75" customHeight="1" x14ac:dyDescent="0.2">
      <c r="A2" s="159" t="s">
        <v>643</v>
      </c>
      <c r="B2" s="159"/>
      <c r="C2" s="159"/>
      <c r="D2" s="159"/>
      <c r="E2" s="159"/>
    </row>
    <row r="3" spans="1:5" ht="15.75" customHeight="1" x14ac:dyDescent="0.2">
      <c r="A3" s="3"/>
      <c r="B3" s="1"/>
      <c r="C3" s="158" t="s">
        <v>363</v>
      </c>
      <c r="D3" s="158"/>
      <c r="E3" s="158"/>
    </row>
    <row r="4" spans="1:5" ht="39" customHeight="1" x14ac:dyDescent="0.2">
      <c r="A4" s="7" t="s">
        <v>377</v>
      </c>
      <c r="B4" s="7" t="s">
        <v>378</v>
      </c>
      <c r="C4" s="7" t="s">
        <v>574</v>
      </c>
      <c r="D4" s="8" t="s">
        <v>364</v>
      </c>
      <c r="E4" s="7" t="s">
        <v>360</v>
      </c>
    </row>
    <row r="5" spans="1:5" ht="15" customHeight="1" x14ac:dyDescent="0.2">
      <c r="A5" s="9" t="s">
        <v>379</v>
      </c>
      <c r="B5" s="10" t="s">
        <v>380</v>
      </c>
      <c r="C5" s="12">
        <f>C6+C8+C10+C14+C17+C20+C28+C38+C31+C40+C18+C32</f>
        <v>686736</v>
      </c>
      <c r="D5" s="12">
        <f>D6+D8+D10+D14+D17+D20+D28+D38+D31+D40+D18+D32</f>
        <v>465235.74750000006</v>
      </c>
      <c r="E5" s="12">
        <f>D5/C5*100</f>
        <v>67.745938395540648</v>
      </c>
    </row>
    <row r="6" spans="1:5" ht="15" customHeight="1" x14ac:dyDescent="0.2">
      <c r="A6" s="9" t="s">
        <v>381</v>
      </c>
      <c r="B6" s="10" t="s">
        <v>382</v>
      </c>
      <c r="C6" s="12">
        <f>C7</f>
        <v>396900</v>
      </c>
      <c r="D6" s="12">
        <f>D7</f>
        <v>266137.32699999999</v>
      </c>
      <c r="E6" s="15">
        <f t="shared" ref="E6:E71" si="0">D6/C6*100</f>
        <v>67.05400025195263</v>
      </c>
    </row>
    <row r="7" spans="1:5" ht="15" customHeight="1" x14ac:dyDescent="0.2">
      <c r="A7" s="13" t="s">
        <v>383</v>
      </c>
      <c r="B7" s="14" t="s">
        <v>384</v>
      </c>
      <c r="C7" s="71">
        <v>396900</v>
      </c>
      <c r="D7" s="15">
        <v>266137.32699999999</v>
      </c>
      <c r="E7" s="15">
        <f t="shared" si="0"/>
        <v>67.05400025195263</v>
      </c>
    </row>
    <row r="8" spans="1:5" ht="25.5" x14ac:dyDescent="0.2">
      <c r="A8" s="9" t="s">
        <v>385</v>
      </c>
      <c r="B8" s="10" t="s">
        <v>386</v>
      </c>
      <c r="C8" s="11">
        <v>5019</v>
      </c>
      <c r="D8" s="12">
        <f>D9</f>
        <v>4756.7299999999996</v>
      </c>
      <c r="E8" s="12">
        <f t="shared" si="0"/>
        <v>94.774457063159971</v>
      </c>
    </row>
    <row r="9" spans="1:5" ht="25.5" x14ac:dyDescent="0.2">
      <c r="A9" s="13" t="s">
        <v>387</v>
      </c>
      <c r="B9" s="16" t="s">
        <v>388</v>
      </c>
      <c r="C9" s="71">
        <v>5019</v>
      </c>
      <c r="D9" s="15">
        <v>4756.7299999999996</v>
      </c>
      <c r="E9" s="15">
        <f t="shared" si="0"/>
        <v>94.774457063159971</v>
      </c>
    </row>
    <row r="10" spans="1:5" ht="15" customHeight="1" x14ac:dyDescent="0.2">
      <c r="A10" s="9" t="s">
        <v>389</v>
      </c>
      <c r="B10" s="10" t="s">
        <v>390</v>
      </c>
      <c r="C10" s="12">
        <f>C11+C12+C13</f>
        <v>78434</v>
      </c>
      <c r="D10" s="12">
        <f>D11+D12+D13</f>
        <v>55240.185999999994</v>
      </c>
      <c r="E10" s="12">
        <f t="shared" si="0"/>
        <v>70.428877782594284</v>
      </c>
    </row>
    <row r="11" spans="1:5" ht="12.75" customHeight="1" x14ac:dyDescent="0.2">
      <c r="A11" s="13" t="s">
        <v>391</v>
      </c>
      <c r="B11" s="14" t="s">
        <v>392</v>
      </c>
      <c r="C11" s="71">
        <v>73447</v>
      </c>
      <c r="D11" s="15">
        <v>51624.574000000001</v>
      </c>
      <c r="E11" s="15">
        <f t="shared" si="0"/>
        <v>70.288199654172402</v>
      </c>
    </row>
    <row r="12" spans="1:5" ht="14.25" customHeight="1" x14ac:dyDescent="0.2">
      <c r="A12" s="13" t="s">
        <v>393</v>
      </c>
      <c r="B12" s="14" t="s">
        <v>394</v>
      </c>
      <c r="C12" s="71">
        <v>330</v>
      </c>
      <c r="D12" s="15">
        <v>305.98399999999998</v>
      </c>
      <c r="E12" s="15">
        <f t="shared" si="0"/>
        <v>92.722424242424239</v>
      </c>
    </row>
    <row r="13" spans="1:5" ht="25.5" x14ac:dyDescent="0.2">
      <c r="A13" s="13" t="s">
        <v>395</v>
      </c>
      <c r="B13" s="14" t="s">
        <v>396</v>
      </c>
      <c r="C13" s="71">
        <v>4657</v>
      </c>
      <c r="D13" s="15">
        <v>3309.6280000000002</v>
      </c>
      <c r="E13" s="15">
        <f t="shared" si="0"/>
        <v>71.067811896070438</v>
      </c>
    </row>
    <row r="14" spans="1:5" ht="15" customHeight="1" x14ac:dyDescent="0.2">
      <c r="A14" s="9" t="s">
        <v>397</v>
      </c>
      <c r="B14" s="10" t="s">
        <v>398</v>
      </c>
      <c r="C14" s="11">
        <v>98528</v>
      </c>
      <c r="D14" s="12">
        <f>D15+D16</f>
        <v>58647.316999999995</v>
      </c>
      <c r="E14" s="12">
        <f>D14/C14*100</f>
        <v>59.523502963624551</v>
      </c>
    </row>
    <row r="15" spans="1:5" ht="15" customHeight="1" x14ac:dyDescent="0.2">
      <c r="A15" s="13" t="s">
        <v>399</v>
      </c>
      <c r="B15" s="14" t="s">
        <v>400</v>
      </c>
      <c r="C15" s="71">
        <v>17300</v>
      </c>
      <c r="D15" s="15">
        <v>7078.6790000000001</v>
      </c>
      <c r="E15" s="15">
        <f t="shared" si="0"/>
        <v>40.917219653179195</v>
      </c>
    </row>
    <row r="16" spans="1:5" ht="15" customHeight="1" x14ac:dyDescent="0.2">
      <c r="A16" s="13" t="s">
        <v>401</v>
      </c>
      <c r="B16" s="14" t="s">
        <v>402</v>
      </c>
      <c r="C16" s="71">
        <v>81228</v>
      </c>
      <c r="D16" s="15">
        <v>51568.637999999999</v>
      </c>
      <c r="E16" s="15">
        <f t="shared" si="0"/>
        <v>63.486283055104153</v>
      </c>
    </row>
    <row r="17" spans="1:5" ht="15" customHeight="1" x14ac:dyDescent="0.2">
      <c r="A17" s="9" t="s">
        <v>403</v>
      </c>
      <c r="B17" s="10" t="s">
        <v>404</v>
      </c>
      <c r="C17" s="11">
        <v>23223</v>
      </c>
      <c r="D17" s="12">
        <v>19570.242999999999</v>
      </c>
      <c r="E17" s="12">
        <f t="shared" si="0"/>
        <v>84.270951212160355</v>
      </c>
    </row>
    <row r="18" spans="1:5" ht="25.5" x14ac:dyDescent="0.2">
      <c r="A18" s="9" t="s">
        <v>646</v>
      </c>
      <c r="B18" s="10" t="s">
        <v>645</v>
      </c>
      <c r="C18" s="11">
        <f>C19</f>
        <v>0</v>
      </c>
      <c r="D18" s="11">
        <f>D19</f>
        <v>0.80800000000000005</v>
      </c>
      <c r="E18" s="12"/>
    </row>
    <row r="19" spans="1:5" ht="25.5" x14ac:dyDescent="0.2">
      <c r="A19" s="13" t="s">
        <v>647</v>
      </c>
      <c r="B19" s="14" t="s">
        <v>644</v>
      </c>
      <c r="C19" s="11"/>
      <c r="D19" s="12">
        <v>0.80800000000000005</v>
      </c>
      <c r="E19" s="12"/>
    </row>
    <row r="20" spans="1:5" ht="40.5" customHeight="1" x14ac:dyDescent="0.2">
      <c r="A20" s="9" t="s">
        <v>405</v>
      </c>
      <c r="B20" s="17" t="s">
        <v>406</v>
      </c>
      <c r="C20" s="12">
        <f>C21+C24+C26</f>
        <v>38842</v>
      </c>
      <c r="D20" s="12">
        <f>D21+D24+D26</f>
        <v>21584.394500000002</v>
      </c>
      <c r="E20" s="12">
        <f t="shared" si="0"/>
        <v>55.569729931517429</v>
      </c>
    </row>
    <row r="21" spans="1:5" ht="64.5" customHeight="1" x14ac:dyDescent="0.2">
      <c r="A21" s="9" t="s">
        <v>407</v>
      </c>
      <c r="B21" s="10" t="s">
        <v>408</v>
      </c>
      <c r="C21" s="12">
        <f>C22+C23</f>
        <v>23147</v>
      </c>
      <c r="D21" s="12">
        <f>D22+D23</f>
        <v>11437.032499999999</v>
      </c>
      <c r="E21" s="12">
        <f t="shared" si="0"/>
        <v>49.410431157385403</v>
      </c>
    </row>
    <row r="22" spans="1:5" ht="63.75" customHeight="1" x14ac:dyDescent="0.2">
      <c r="A22" s="13" t="s">
        <v>409</v>
      </c>
      <c r="B22" s="14" t="s">
        <v>410</v>
      </c>
      <c r="C22" s="71">
        <v>21472</v>
      </c>
      <c r="D22" s="15">
        <v>10707.909</v>
      </c>
      <c r="E22" s="15">
        <f t="shared" si="0"/>
        <v>49.869173807749625</v>
      </c>
    </row>
    <row r="23" spans="1:5" ht="49.5" customHeight="1" x14ac:dyDescent="0.2">
      <c r="A23" s="13" t="s">
        <v>411</v>
      </c>
      <c r="B23" s="14" t="s">
        <v>412</v>
      </c>
      <c r="C23" s="71">
        <v>1675</v>
      </c>
      <c r="D23" s="15">
        <v>729.12350000000004</v>
      </c>
      <c r="E23" s="15">
        <f t="shared" si="0"/>
        <v>43.529761194029852</v>
      </c>
    </row>
    <row r="24" spans="1:5" ht="25.5" x14ac:dyDescent="0.2">
      <c r="A24" s="9" t="s">
        <v>413</v>
      </c>
      <c r="B24" s="10" t="s">
        <v>414</v>
      </c>
      <c r="C24" s="11">
        <v>563</v>
      </c>
      <c r="D24" s="12">
        <f>D25</f>
        <v>630.20000000000005</v>
      </c>
      <c r="E24" s="12">
        <f t="shared" si="0"/>
        <v>111.93605683836591</v>
      </c>
    </row>
    <row r="25" spans="1:5" ht="38.25" x14ac:dyDescent="0.2">
      <c r="A25" s="13" t="s">
        <v>415</v>
      </c>
      <c r="B25" s="14" t="s">
        <v>416</v>
      </c>
      <c r="C25" s="71">
        <v>563</v>
      </c>
      <c r="D25" s="15">
        <v>630.20000000000005</v>
      </c>
      <c r="E25" s="15">
        <f t="shared" si="0"/>
        <v>111.93605683836591</v>
      </c>
    </row>
    <row r="26" spans="1:5" ht="66.75" customHeight="1" x14ac:dyDescent="0.2">
      <c r="A26" s="9" t="s">
        <v>417</v>
      </c>
      <c r="B26" s="10" t="s">
        <v>418</v>
      </c>
      <c r="C26" s="11">
        <f>C27</f>
        <v>15132</v>
      </c>
      <c r="D26" s="12">
        <f>D27</f>
        <v>9517.1620000000003</v>
      </c>
      <c r="E26" s="12">
        <f t="shared" si="0"/>
        <v>62.894277028813114</v>
      </c>
    </row>
    <row r="27" spans="1:5" ht="65.25" customHeight="1" x14ac:dyDescent="0.2">
      <c r="A27" s="13" t="s">
        <v>419</v>
      </c>
      <c r="B27" s="14" t="s">
        <v>420</v>
      </c>
      <c r="C27" s="71">
        <v>15132</v>
      </c>
      <c r="D27" s="15">
        <v>9517.1620000000003</v>
      </c>
      <c r="E27" s="15">
        <f t="shared" si="0"/>
        <v>62.894277028813114</v>
      </c>
    </row>
    <row r="28" spans="1:5" ht="12.75" customHeight="1" x14ac:dyDescent="0.2">
      <c r="A28" s="9" t="s">
        <v>421</v>
      </c>
      <c r="B28" s="10" t="s">
        <v>422</v>
      </c>
      <c r="C28" s="12">
        <f>C29</f>
        <v>4344</v>
      </c>
      <c r="D28" s="12">
        <f>D29</f>
        <v>3460.0160000000001</v>
      </c>
      <c r="E28" s="12">
        <f t="shared" si="0"/>
        <v>79.650460405156537</v>
      </c>
    </row>
    <row r="29" spans="1:5" ht="13.5" customHeight="1" x14ac:dyDescent="0.2">
      <c r="A29" s="13" t="s">
        <v>423</v>
      </c>
      <c r="B29" s="14" t="s">
        <v>424</v>
      </c>
      <c r="C29" s="71">
        <v>4344</v>
      </c>
      <c r="D29" s="15">
        <v>3460.0160000000001</v>
      </c>
      <c r="E29" s="15">
        <f t="shared" si="0"/>
        <v>79.650460405156537</v>
      </c>
    </row>
    <row r="30" spans="1:5" ht="27" hidden="1" customHeight="1" x14ac:dyDescent="0.2">
      <c r="A30" s="9" t="s">
        <v>425</v>
      </c>
      <c r="B30" s="10" t="s">
        <v>426</v>
      </c>
      <c r="C30" s="71"/>
      <c r="D30" s="15">
        <v>2845</v>
      </c>
      <c r="E30" s="15" t="e">
        <f t="shared" si="0"/>
        <v>#DIV/0!</v>
      </c>
    </row>
    <row r="31" spans="1:5" ht="19.5" customHeight="1" x14ac:dyDescent="0.2">
      <c r="A31" s="9" t="s">
        <v>597</v>
      </c>
      <c r="B31" s="17" t="s">
        <v>598</v>
      </c>
      <c r="C31" s="72">
        <v>161</v>
      </c>
      <c r="D31" s="12">
        <v>168.00899999999999</v>
      </c>
      <c r="E31" s="12">
        <f t="shared" si="0"/>
        <v>104.35341614906832</v>
      </c>
    </row>
    <row r="32" spans="1:5" ht="27.75" customHeight="1" x14ac:dyDescent="0.2">
      <c r="A32" s="9" t="s">
        <v>427</v>
      </c>
      <c r="B32" s="17" t="s">
        <v>428</v>
      </c>
      <c r="C32" s="12">
        <f>C33+C35</f>
        <v>26543</v>
      </c>
      <c r="D32" s="12">
        <f>D33+D35</f>
        <v>23186.203999999998</v>
      </c>
      <c r="E32" s="12">
        <f t="shared" ref="E32" si="1">D32/C32*100</f>
        <v>87.353366235919069</v>
      </c>
    </row>
    <row r="33" spans="1:5" ht="66" customHeight="1" x14ac:dyDescent="0.2">
      <c r="A33" s="9" t="s">
        <v>429</v>
      </c>
      <c r="B33" s="10" t="s">
        <v>430</v>
      </c>
      <c r="C33" s="12">
        <f>C34</f>
        <v>9116</v>
      </c>
      <c r="D33" s="12">
        <f>D34</f>
        <v>7701.0559999999996</v>
      </c>
      <c r="E33" s="12">
        <f t="shared" si="0"/>
        <v>84.478455462922327</v>
      </c>
    </row>
    <row r="34" spans="1:5" ht="61.5" customHeight="1" x14ac:dyDescent="0.2">
      <c r="A34" s="13" t="s">
        <v>431</v>
      </c>
      <c r="B34" s="14" t="s">
        <v>432</v>
      </c>
      <c r="C34" s="71">
        <v>9116</v>
      </c>
      <c r="D34" s="15">
        <v>7701.0559999999996</v>
      </c>
      <c r="E34" s="15">
        <f t="shared" si="0"/>
        <v>84.478455462922327</v>
      </c>
    </row>
    <row r="35" spans="1:5" ht="63.75" customHeight="1" x14ac:dyDescent="0.2">
      <c r="A35" s="9" t="s">
        <v>433</v>
      </c>
      <c r="B35" s="10" t="s">
        <v>434</v>
      </c>
      <c r="C35" s="12">
        <f>C36+C37</f>
        <v>17427</v>
      </c>
      <c r="D35" s="12">
        <f>D36+D37</f>
        <v>15485.147999999999</v>
      </c>
      <c r="E35" s="12">
        <f t="shared" si="0"/>
        <v>88.857221552762951</v>
      </c>
    </row>
    <row r="36" spans="1:5" ht="39" customHeight="1" x14ac:dyDescent="0.2">
      <c r="A36" s="13" t="s">
        <v>435</v>
      </c>
      <c r="B36" s="14" t="s">
        <v>436</v>
      </c>
      <c r="C36" s="71">
        <v>9690</v>
      </c>
      <c r="D36" s="15">
        <v>9432.65</v>
      </c>
      <c r="E36" s="15">
        <f t="shared" si="0"/>
        <v>97.344169246646032</v>
      </c>
    </row>
    <row r="37" spans="1:5" ht="24.75" customHeight="1" x14ac:dyDescent="0.2">
      <c r="A37" s="13" t="s">
        <v>437</v>
      </c>
      <c r="B37" s="18" t="s">
        <v>438</v>
      </c>
      <c r="C37" s="71">
        <v>7737</v>
      </c>
      <c r="D37" s="15">
        <v>6052.4979999999996</v>
      </c>
      <c r="E37" s="15">
        <f t="shared" si="0"/>
        <v>78.227969497221139</v>
      </c>
    </row>
    <row r="38" spans="1:5" ht="15" customHeight="1" x14ac:dyDescent="0.2">
      <c r="A38" s="9" t="s">
        <v>439</v>
      </c>
      <c r="B38" s="10" t="s">
        <v>440</v>
      </c>
      <c r="C38" s="72">
        <v>14742</v>
      </c>
      <c r="D38" s="12">
        <v>12455.966</v>
      </c>
      <c r="E38" s="12">
        <f t="shared" si="0"/>
        <v>84.493053859720519</v>
      </c>
    </row>
    <row r="39" spans="1:5" ht="15" hidden="1" customHeight="1" x14ac:dyDescent="0.2">
      <c r="A39" s="101" t="s">
        <v>441</v>
      </c>
      <c r="B39" s="10" t="s">
        <v>442</v>
      </c>
      <c r="C39" s="71">
        <v>0</v>
      </c>
      <c r="D39" s="15"/>
      <c r="E39" s="15" t="e">
        <f t="shared" si="0"/>
        <v>#DIV/0!</v>
      </c>
    </row>
    <row r="40" spans="1:5" ht="15" customHeight="1" x14ac:dyDescent="0.2">
      <c r="A40" s="9" t="s">
        <v>596</v>
      </c>
      <c r="B40" s="17" t="s">
        <v>442</v>
      </c>
      <c r="C40" s="71"/>
      <c r="D40" s="12">
        <v>28.547000000000001</v>
      </c>
      <c r="E40" s="15"/>
    </row>
    <row r="41" spans="1:5" ht="15" customHeight="1" x14ac:dyDescent="0.2">
      <c r="A41" s="19" t="s">
        <v>443</v>
      </c>
      <c r="B41" s="10" t="s">
        <v>444</v>
      </c>
      <c r="C41" s="12">
        <f>C42+C75</f>
        <v>1858901.1888800003</v>
      </c>
      <c r="D41" s="12">
        <f>D42+D75</f>
        <v>1455313.6619900004</v>
      </c>
      <c r="E41" s="12">
        <f t="shared" si="0"/>
        <v>78.288919857372079</v>
      </c>
    </row>
    <row r="42" spans="1:5" ht="30.75" customHeight="1" x14ac:dyDescent="0.2">
      <c r="A42" s="19" t="s">
        <v>445</v>
      </c>
      <c r="B42" s="10" t="s">
        <v>446</v>
      </c>
      <c r="C42" s="12">
        <f>C45+C54+C73+C43</f>
        <v>1858914.4945200002</v>
      </c>
      <c r="D42" s="12">
        <f>D45+D54+D73+D43</f>
        <v>1455384.3619900004</v>
      </c>
      <c r="E42" s="12">
        <f t="shared" si="0"/>
        <v>78.292162779967057</v>
      </c>
    </row>
    <row r="43" spans="1:5" ht="23.25" customHeight="1" x14ac:dyDescent="0.2">
      <c r="A43" s="19" t="s">
        <v>447</v>
      </c>
      <c r="B43" s="10" t="s">
        <v>448</v>
      </c>
      <c r="C43" s="72">
        <f>C44</f>
        <v>4696.5</v>
      </c>
      <c r="D43" s="72">
        <f>D44</f>
        <v>0</v>
      </c>
      <c r="E43" s="12">
        <f t="shared" si="0"/>
        <v>0</v>
      </c>
    </row>
    <row r="44" spans="1:5" ht="32.25" customHeight="1" x14ac:dyDescent="0.2">
      <c r="A44" s="20" t="s">
        <v>449</v>
      </c>
      <c r="B44" s="14" t="s">
        <v>450</v>
      </c>
      <c r="C44" s="71">
        <v>4696.5</v>
      </c>
      <c r="D44" s="15"/>
      <c r="E44" s="15">
        <f t="shared" si="0"/>
        <v>0</v>
      </c>
    </row>
    <row r="45" spans="1:5" x14ac:dyDescent="0.2">
      <c r="A45" s="19" t="s">
        <v>451</v>
      </c>
      <c r="B45" s="10" t="s">
        <v>509</v>
      </c>
      <c r="C45" s="12">
        <f>C47+C48+C49+C50</f>
        <v>381226.09452000004</v>
      </c>
      <c r="D45" s="12">
        <f>D47+D48+D49+D50</f>
        <v>125814.39699000001</v>
      </c>
      <c r="E45" s="12">
        <f t="shared" si="0"/>
        <v>33.002566927747253</v>
      </c>
    </row>
    <row r="46" spans="1:5" ht="51.75" hidden="1" customHeight="1" x14ac:dyDescent="0.2">
      <c r="A46" s="13"/>
      <c r="B46" s="21"/>
      <c r="C46" s="71">
        <v>0</v>
      </c>
      <c r="D46" s="15"/>
      <c r="E46" s="15" t="e">
        <f t="shared" si="0"/>
        <v>#DIV/0!</v>
      </c>
    </row>
    <row r="47" spans="1:5" ht="40.5" customHeight="1" x14ac:dyDescent="0.2">
      <c r="A47" s="13" t="s">
        <v>452</v>
      </c>
      <c r="B47" s="14" t="s">
        <v>570</v>
      </c>
      <c r="C47" s="66">
        <v>54556.6</v>
      </c>
      <c r="D47" s="15">
        <v>54179.917000000001</v>
      </c>
      <c r="E47" s="15">
        <f t="shared" si="0"/>
        <v>99.309555580809658</v>
      </c>
    </row>
    <row r="48" spans="1:5" ht="63.75" x14ac:dyDescent="0.2">
      <c r="A48" s="13" t="s">
        <v>453</v>
      </c>
      <c r="B48" s="21" t="s">
        <v>454</v>
      </c>
      <c r="C48" s="66">
        <v>141620.59452000001</v>
      </c>
      <c r="D48" s="15"/>
      <c r="E48" s="15"/>
    </row>
    <row r="49" spans="1:5" ht="38.25" x14ac:dyDescent="0.2">
      <c r="A49" s="13" t="s">
        <v>571</v>
      </c>
      <c r="B49" s="21" t="s">
        <v>572</v>
      </c>
      <c r="C49" s="66">
        <v>9350.7999999999993</v>
      </c>
      <c r="D49" s="15">
        <v>2682.1568400000001</v>
      </c>
      <c r="E49" s="15">
        <f t="shared" si="0"/>
        <v>28.683715190144159</v>
      </c>
    </row>
    <row r="50" spans="1:5" x14ac:dyDescent="0.2">
      <c r="A50" s="20" t="s">
        <v>455</v>
      </c>
      <c r="B50" s="21" t="s">
        <v>573</v>
      </c>
      <c r="C50" s="15">
        <f>SUM(C51:C53)</f>
        <v>175698.1</v>
      </c>
      <c r="D50" s="15">
        <f>SUM(D51:D53)</f>
        <v>68952.323150000011</v>
      </c>
      <c r="E50" s="15">
        <f t="shared" si="0"/>
        <v>39.244774502399295</v>
      </c>
    </row>
    <row r="51" spans="1:5" ht="36" customHeight="1" x14ac:dyDescent="0.2">
      <c r="A51" s="20"/>
      <c r="B51" s="14" t="s">
        <v>456</v>
      </c>
      <c r="C51" s="66">
        <v>2211.3000000000002</v>
      </c>
      <c r="D51" s="15">
        <v>2211.3000000000002</v>
      </c>
      <c r="E51" s="15">
        <f t="shared" si="0"/>
        <v>100</v>
      </c>
    </row>
    <row r="52" spans="1:5" ht="15" customHeight="1" x14ac:dyDescent="0.2">
      <c r="A52" s="20"/>
      <c r="B52" s="22" t="s">
        <v>457</v>
      </c>
      <c r="C52" s="66">
        <v>14820.1</v>
      </c>
      <c r="D52" s="15">
        <v>14820.1</v>
      </c>
      <c r="E52" s="15">
        <f t="shared" si="0"/>
        <v>100</v>
      </c>
    </row>
    <row r="53" spans="1:5" ht="51" x14ac:dyDescent="0.2">
      <c r="A53" s="20"/>
      <c r="B53" s="22" t="s">
        <v>508</v>
      </c>
      <c r="C53" s="66">
        <v>158666.70000000001</v>
      </c>
      <c r="D53" s="15">
        <v>51920.923150000002</v>
      </c>
      <c r="E53" s="15">
        <f t="shared" si="0"/>
        <v>32.72326401822184</v>
      </c>
    </row>
    <row r="54" spans="1:5" x14ac:dyDescent="0.2">
      <c r="A54" s="19" t="s">
        <v>458</v>
      </c>
      <c r="B54" s="10" t="s">
        <v>510</v>
      </c>
      <c r="C54" s="12">
        <f>C55+C56+C57+C58+C59+C71+C72</f>
        <v>1472984.9000000001</v>
      </c>
      <c r="D54" s="12">
        <f>D55+D56+D57+D58+D59+D71+D72</f>
        <v>1329564.9650000003</v>
      </c>
      <c r="E54" s="12">
        <f t="shared" si="0"/>
        <v>90.263312611011841</v>
      </c>
    </row>
    <row r="55" spans="1:5" ht="27" customHeight="1" x14ac:dyDescent="0.2">
      <c r="A55" s="102" t="s">
        <v>459</v>
      </c>
      <c r="B55" s="23" t="s">
        <v>460</v>
      </c>
      <c r="C55" s="71">
        <v>61410.400000000001</v>
      </c>
      <c r="D55" s="15">
        <v>61410.400000000001</v>
      </c>
      <c r="E55" s="15">
        <f t="shared" si="0"/>
        <v>100</v>
      </c>
    </row>
    <row r="56" spans="1:5" ht="38.25" x14ac:dyDescent="0.2">
      <c r="A56" s="103" t="s">
        <v>461</v>
      </c>
      <c r="B56" s="23" t="s">
        <v>462</v>
      </c>
      <c r="C56" s="71">
        <v>366.2</v>
      </c>
      <c r="D56" s="15"/>
      <c r="E56" s="15"/>
    </row>
    <row r="57" spans="1:5" ht="38.25" x14ac:dyDescent="0.2">
      <c r="A57" s="102" t="s">
        <v>463</v>
      </c>
      <c r="B57" s="23" t="s">
        <v>464</v>
      </c>
      <c r="C57" s="71">
        <v>1104</v>
      </c>
      <c r="D57" s="15">
        <v>709.97400000000005</v>
      </c>
      <c r="E57" s="15">
        <f t="shared" si="0"/>
        <v>64.30923913043479</v>
      </c>
    </row>
    <row r="58" spans="1:5" ht="25.5" customHeight="1" x14ac:dyDescent="0.2">
      <c r="A58" s="102" t="s">
        <v>465</v>
      </c>
      <c r="B58" s="23" t="s">
        <v>466</v>
      </c>
      <c r="C58" s="71">
        <v>56006</v>
      </c>
      <c r="D58" s="15">
        <v>56006</v>
      </c>
      <c r="E58" s="15">
        <f t="shared" si="0"/>
        <v>100</v>
      </c>
    </row>
    <row r="59" spans="1:5" ht="27.75" customHeight="1" x14ac:dyDescent="0.2">
      <c r="A59" s="102" t="s">
        <v>467</v>
      </c>
      <c r="B59" s="23" t="s">
        <v>511</v>
      </c>
      <c r="C59" s="15">
        <f>C60+C63+C64+C65+C66+C67+C68+C69+C70</f>
        <v>1201280.8</v>
      </c>
      <c r="D59" s="15">
        <f>D60+D63+D64+D65+D66+D67+D68+D69+D70</f>
        <v>1097833.9910000002</v>
      </c>
      <c r="E59" s="15">
        <f t="shared" si="0"/>
        <v>91.388623792205792</v>
      </c>
    </row>
    <row r="60" spans="1:5" s="26" customFormat="1" ht="71.25" customHeight="1" x14ac:dyDescent="0.2">
      <c r="A60" s="104" t="s">
        <v>467</v>
      </c>
      <c r="B60" s="24" t="s">
        <v>468</v>
      </c>
      <c r="C60" s="15">
        <f>C61+C62</f>
        <v>1053003.7</v>
      </c>
      <c r="D60" s="15">
        <f>D61+D62</f>
        <v>993934.20900000003</v>
      </c>
      <c r="E60" s="15">
        <f t="shared" si="0"/>
        <v>94.390381439305486</v>
      </c>
    </row>
    <row r="61" spans="1:5" s="26" customFormat="1" ht="15.75" customHeight="1" x14ac:dyDescent="0.2">
      <c r="A61" s="104"/>
      <c r="B61" s="27" t="s">
        <v>469</v>
      </c>
      <c r="C61" s="71">
        <v>704944</v>
      </c>
      <c r="D61" s="25">
        <v>691988.696</v>
      </c>
      <c r="E61" s="15">
        <f t="shared" si="0"/>
        <v>98.162222247440937</v>
      </c>
    </row>
    <row r="62" spans="1:5" s="26" customFormat="1" ht="17.25" customHeight="1" x14ac:dyDescent="0.2">
      <c r="A62" s="104"/>
      <c r="B62" s="27" t="s">
        <v>470</v>
      </c>
      <c r="C62" s="71">
        <v>348059.7</v>
      </c>
      <c r="D62" s="25">
        <v>301945.51299999998</v>
      </c>
      <c r="E62" s="15">
        <f t="shared" si="0"/>
        <v>86.751069715913658</v>
      </c>
    </row>
    <row r="63" spans="1:5" s="26" customFormat="1" ht="27" customHeight="1" x14ac:dyDescent="0.2">
      <c r="A63" s="104" t="s">
        <v>467</v>
      </c>
      <c r="B63" s="28" t="s">
        <v>471</v>
      </c>
      <c r="C63" s="71">
        <v>52518</v>
      </c>
      <c r="D63" s="25">
        <v>40877.228999999999</v>
      </c>
      <c r="E63" s="15">
        <f t="shared" si="0"/>
        <v>77.83470238775277</v>
      </c>
    </row>
    <row r="64" spans="1:5" s="26" customFormat="1" ht="39.75" customHeight="1" x14ac:dyDescent="0.2">
      <c r="A64" s="104" t="s">
        <v>467</v>
      </c>
      <c r="B64" s="28" t="s">
        <v>472</v>
      </c>
      <c r="C64" s="71">
        <v>34637</v>
      </c>
      <c r="D64" s="25">
        <v>28530.5</v>
      </c>
      <c r="E64" s="15">
        <f t="shared" si="0"/>
        <v>82.370008949966802</v>
      </c>
    </row>
    <row r="65" spans="1:5" s="26" customFormat="1" ht="26.25" customHeight="1" x14ac:dyDescent="0.2">
      <c r="A65" s="104" t="s">
        <v>467</v>
      </c>
      <c r="B65" s="28" t="s">
        <v>473</v>
      </c>
      <c r="C65" s="71">
        <v>11013</v>
      </c>
      <c r="D65" s="25">
        <v>7990.5</v>
      </c>
      <c r="E65" s="15">
        <f t="shared" si="0"/>
        <v>72.555162081176789</v>
      </c>
    </row>
    <row r="66" spans="1:5" s="26" customFormat="1" ht="52.5" customHeight="1" x14ac:dyDescent="0.2">
      <c r="A66" s="104" t="s">
        <v>467</v>
      </c>
      <c r="B66" s="28" t="s">
        <v>474</v>
      </c>
      <c r="C66" s="71">
        <v>2546</v>
      </c>
      <c r="D66" s="25"/>
      <c r="E66" s="15"/>
    </row>
    <row r="67" spans="1:5" s="26" customFormat="1" ht="27.75" customHeight="1" x14ac:dyDescent="0.2">
      <c r="A67" s="104" t="s">
        <v>467</v>
      </c>
      <c r="B67" s="27" t="s">
        <v>475</v>
      </c>
      <c r="C67" s="71">
        <v>372</v>
      </c>
      <c r="D67" s="25">
        <v>279</v>
      </c>
      <c r="E67" s="15">
        <f t="shared" si="0"/>
        <v>75</v>
      </c>
    </row>
    <row r="68" spans="1:5" ht="26.25" customHeight="1" x14ac:dyDescent="0.2">
      <c r="A68" s="104" t="s">
        <v>467</v>
      </c>
      <c r="B68" s="29" t="s">
        <v>476</v>
      </c>
      <c r="C68" s="71">
        <v>1122</v>
      </c>
      <c r="D68" s="15">
        <v>1087.0999999999999</v>
      </c>
      <c r="E68" s="15">
        <f t="shared" si="0"/>
        <v>96.889483065953641</v>
      </c>
    </row>
    <row r="69" spans="1:5" ht="29.25" customHeight="1" x14ac:dyDescent="0.2">
      <c r="A69" s="104" t="s">
        <v>467</v>
      </c>
      <c r="B69" s="27" t="s">
        <v>477</v>
      </c>
      <c r="C69" s="71">
        <v>407</v>
      </c>
      <c r="D69" s="15">
        <v>305.25299999999999</v>
      </c>
      <c r="E69" s="15">
        <f t="shared" si="0"/>
        <v>75.000737100737098</v>
      </c>
    </row>
    <row r="70" spans="1:5" ht="54.75" customHeight="1" x14ac:dyDescent="0.2">
      <c r="A70" s="104" t="s">
        <v>467</v>
      </c>
      <c r="B70" s="67" t="s">
        <v>478</v>
      </c>
      <c r="C70" s="73">
        <v>45662.1</v>
      </c>
      <c r="D70" s="25">
        <v>24830.2</v>
      </c>
      <c r="E70" s="25">
        <f t="shared" si="0"/>
        <v>54.378138543781382</v>
      </c>
    </row>
    <row r="71" spans="1:5" s="26" customFormat="1" ht="25.5" x14ac:dyDescent="0.2">
      <c r="A71" s="13" t="s">
        <v>479</v>
      </c>
      <c r="B71" s="23" t="s">
        <v>480</v>
      </c>
      <c r="C71" s="71">
        <v>440.5</v>
      </c>
      <c r="D71" s="15">
        <v>375.1</v>
      </c>
      <c r="E71" s="15">
        <f t="shared" si="0"/>
        <v>85.153234960272428</v>
      </c>
    </row>
    <row r="72" spans="1:5" ht="67.5" customHeight="1" x14ac:dyDescent="0.2">
      <c r="A72" s="13" t="s">
        <v>481</v>
      </c>
      <c r="B72" s="30" t="s">
        <v>482</v>
      </c>
      <c r="C72" s="71">
        <v>152377</v>
      </c>
      <c r="D72" s="15">
        <v>113229.5</v>
      </c>
      <c r="E72" s="15">
        <f t="shared" ref="E72:E77" si="2">D72/C72*100</f>
        <v>74.308786759156561</v>
      </c>
    </row>
    <row r="73" spans="1:5" s="32" customFormat="1" ht="18" customHeight="1" x14ac:dyDescent="0.2">
      <c r="A73" s="9" t="s">
        <v>483</v>
      </c>
      <c r="B73" s="31" t="s">
        <v>368</v>
      </c>
      <c r="C73" s="72">
        <v>7</v>
      </c>
      <c r="D73" s="12">
        <f>D74</f>
        <v>5</v>
      </c>
      <c r="E73" s="12">
        <f t="shared" si="2"/>
        <v>71.428571428571431</v>
      </c>
    </row>
    <row r="74" spans="1:5" ht="27" customHeight="1" x14ac:dyDescent="0.2">
      <c r="A74" s="13" t="s">
        <v>484</v>
      </c>
      <c r="B74" s="30" t="s">
        <v>485</v>
      </c>
      <c r="C74" s="71">
        <v>7</v>
      </c>
      <c r="D74" s="75">
        <v>5</v>
      </c>
      <c r="E74" s="75"/>
    </row>
    <row r="75" spans="1:5" s="32" customFormat="1" ht="27" customHeight="1" x14ac:dyDescent="0.2">
      <c r="A75" s="9" t="s">
        <v>486</v>
      </c>
      <c r="B75" s="33" t="s">
        <v>487</v>
      </c>
      <c r="C75" s="72">
        <v>-13.30564</v>
      </c>
      <c r="D75" s="12">
        <f>D76</f>
        <v>-70.7</v>
      </c>
      <c r="E75" s="12">
        <f t="shared" si="2"/>
        <v>531.35362147179694</v>
      </c>
    </row>
    <row r="76" spans="1:5" ht="39" customHeight="1" thickBot="1" x14ac:dyDescent="0.25">
      <c r="A76" s="49" t="s">
        <v>488</v>
      </c>
      <c r="B76" s="50" t="s">
        <v>489</v>
      </c>
      <c r="C76" s="74">
        <v>-13.30564</v>
      </c>
      <c r="D76" s="89">
        <v>-70.7</v>
      </c>
      <c r="E76" s="89">
        <f t="shared" si="2"/>
        <v>531.35362147179694</v>
      </c>
    </row>
    <row r="77" spans="1:5" ht="15.75" customHeight="1" thickBot="1" x14ac:dyDescent="0.25">
      <c r="A77" s="68" t="s">
        <v>490</v>
      </c>
      <c r="B77" s="69" t="s">
        <v>491</v>
      </c>
      <c r="C77" s="90">
        <f>C5+C41</f>
        <v>2545637.1888800003</v>
      </c>
      <c r="D77" s="90">
        <f>D5+D41</f>
        <v>1920549.4094900005</v>
      </c>
      <c r="E77" s="91">
        <f t="shared" si="2"/>
        <v>75.444742003277426</v>
      </c>
    </row>
    <row r="78" spans="1:5" ht="409.6" hidden="1" customHeight="1" x14ac:dyDescent="0.2">
      <c r="A78" s="51">
        <v>0</v>
      </c>
      <c r="B78" s="34">
        <v>0</v>
      </c>
      <c r="C78" s="70" t="e">
        <f>#REF!+#REF!</f>
        <v>#REF!</v>
      </c>
    </row>
    <row r="79" spans="1:5" ht="12.75" customHeight="1" x14ac:dyDescent="0.2">
      <c r="A79" s="35"/>
      <c r="B79" s="36"/>
    </row>
    <row r="84" spans="1:1" x14ac:dyDescent="0.2">
      <c r="A84" s="2"/>
    </row>
  </sheetData>
  <mergeCells count="3">
    <mergeCell ref="C3:E3"/>
    <mergeCell ref="A2:E2"/>
    <mergeCell ref="B1:C1"/>
  </mergeCells>
  <pageMargins left="0.74" right="0.15748031496062992" top="0.19685039370078741" bottom="0.27559055118110237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5"/>
  <sheetViews>
    <sheetView zoomScaleNormal="100" workbookViewId="0">
      <pane ySplit="9" topLeftCell="A118" activePane="bottomLeft" state="frozen"/>
      <selection pane="bottomLeft" activeCell="K121" sqref="K121"/>
    </sheetView>
  </sheetViews>
  <sheetFormatPr defaultColWidth="9.28515625" defaultRowHeight="12.75" x14ac:dyDescent="0.2"/>
  <cols>
    <col min="1" max="1" width="53" style="93" customWidth="1"/>
    <col min="2" max="3" width="5.7109375" style="93" customWidth="1"/>
    <col min="4" max="4" width="10.42578125" style="93" customWidth="1"/>
    <col min="5" max="5" width="5.7109375" style="100" customWidth="1"/>
    <col min="6" max="6" width="12.140625" style="93" customWidth="1"/>
    <col min="7" max="7" width="12.42578125" style="93" customWidth="1"/>
    <col min="8" max="8" width="9.5703125" style="93" customWidth="1"/>
    <col min="9" max="238" width="9.140625" style="93" customWidth="1"/>
    <col min="239" max="16384" width="9.28515625" style="93"/>
  </cols>
  <sheetData>
    <row r="1" spans="1:8" ht="12.75" customHeight="1" x14ac:dyDescent="0.2">
      <c r="A1" s="120"/>
      <c r="B1" s="120"/>
      <c r="C1" s="119"/>
      <c r="D1" s="119"/>
      <c r="E1" s="145"/>
      <c r="F1" s="119"/>
      <c r="G1" s="92"/>
    </row>
    <row r="2" spans="1:8" ht="12.75" customHeight="1" x14ac:dyDescent="0.2">
      <c r="A2" s="161" t="s">
        <v>361</v>
      </c>
      <c r="B2" s="161"/>
      <c r="C2" s="161"/>
      <c r="D2" s="161"/>
      <c r="E2" s="161"/>
      <c r="F2" s="161"/>
      <c r="G2" s="161"/>
      <c r="H2" s="161"/>
    </row>
    <row r="3" spans="1:8" ht="12.75" customHeight="1" x14ac:dyDescent="0.2">
      <c r="A3" s="161" t="s">
        <v>747</v>
      </c>
      <c r="B3" s="161"/>
      <c r="C3" s="161"/>
      <c r="D3" s="161"/>
      <c r="E3" s="161"/>
      <c r="F3" s="161"/>
      <c r="G3" s="161"/>
      <c r="H3" s="161"/>
    </row>
    <row r="4" spans="1:8" ht="12.75" customHeight="1" x14ac:dyDescent="0.2">
      <c r="A4" s="161" t="s">
        <v>748</v>
      </c>
      <c r="B4" s="161"/>
      <c r="C4" s="161"/>
      <c r="D4" s="161"/>
      <c r="E4" s="161"/>
      <c r="F4" s="161"/>
      <c r="G4" s="161"/>
      <c r="H4" s="161"/>
    </row>
    <row r="5" spans="1:8" ht="12.75" customHeight="1" x14ac:dyDescent="0.2">
      <c r="A5" s="121"/>
      <c r="B5" s="120"/>
      <c r="C5" s="120"/>
      <c r="D5" s="120"/>
      <c r="E5" s="136"/>
      <c r="F5" s="120"/>
      <c r="G5" s="92"/>
    </row>
    <row r="6" spans="1:8" ht="12.75" customHeight="1" thickBot="1" x14ac:dyDescent="0.25">
      <c r="A6" s="120"/>
      <c r="B6" s="120"/>
      <c r="C6" s="120"/>
      <c r="D6" s="120"/>
      <c r="E6" s="136"/>
      <c r="F6" s="120"/>
      <c r="G6" s="92"/>
    </row>
    <row r="7" spans="1:8" ht="12.75" customHeight="1" x14ac:dyDescent="0.2">
      <c r="A7" s="122"/>
      <c r="B7" s="164" t="s">
        <v>359</v>
      </c>
      <c r="C7" s="164"/>
      <c r="D7" s="164"/>
      <c r="E7" s="164"/>
      <c r="F7" s="165" t="s">
        <v>574</v>
      </c>
      <c r="G7" s="165" t="s">
        <v>362</v>
      </c>
      <c r="H7" s="167" t="s">
        <v>360</v>
      </c>
    </row>
    <row r="8" spans="1:8" ht="26.25" customHeight="1" x14ac:dyDescent="0.2">
      <c r="A8" s="123" t="s">
        <v>358</v>
      </c>
      <c r="B8" s="124" t="s">
        <v>357</v>
      </c>
      <c r="C8" s="124" t="s">
        <v>356</v>
      </c>
      <c r="D8" s="124" t="s">
        <v>355</v>
      </c>
      <c r="E8" s="124" t="s">
        <v>354</v>
      </c>
      <c r="F8" s="166"/>
      <c r="G8" s="166"/>
      <c r="H8" s="168"/>
    </row>
    <row r="9" spans="1:8" ht="12.75" customHeight="1" thickBot="1" x14ac:dyDescent="0.25">
      <c r="A9" s="125">
        <v>1</v>
      </c>
      <c r="B9" s="126">
        <v>2</v>
      </c>
      <c r="C9" s="126">
        <v>3</v>
      </c>
      <c r="D9" s="126">
        <v>4</v>
      </c>
      <c r="E9" s="126">
        <v>5</v>
      </c>
      <c r="F9" s="126">
        <v>6</v>
      </c>
      <c r="G9" s="127">
        <v>7</v>
      </c>
      <c r="H9" s="127">
        <v>8</v>
      </c>
    </row>
    <row r="10" spans="1:8" ht="12.75" customHeight="1" x14ac:dyDescent="0.2">
      <c r="A10" s="142"/>
      <c r="B10" s="143"/>
      <c r="C10" s="143"/>
      <c r="D10" s="143"/>
      <c r="E10" s="144"/>
      <c r="F10" s="144"/>
      <c r="G10" s="143"/>
      <c r="H10" s="154"/>
    </row>
    <row r="11" spans="1:8" ht="12" customHeight="1" x14ac:dyDescent="0.2">
      <c r="A11" s="138" t="s">
        <v>353</v>
      </c>
      <c r="B11" s="139">
        <v>1</v>
      </c>
      <c r="C11" s="139">
        <v>0</v>
      </c>
      <c r="D11" s="140">
        <v>0</v>
      </c>
      <c r="E11" s="146">
        <v>0</v>
      </c>
      <c r="F11" s="141">
        <v>82658.600000000006</v>
      </c>
      <c r="G11" s="113">
        <v>61686.3</v>
      </c>
      <c r="H11" s="96">
        <f>G11/F11*100</f>
        <v>74.62780642304611</v>
      </c>
    </row>
    <row r="12" spans="1:8" ht="22.5" customHeight="1" x14ac:dyDescent="0.2">
      <c r="A12" s="128" t="s">
        <v>352</v>
      </c>
      <c r="B12" s="129">
        <v>1</v>
      </c>
      <c r="C12" s="130">
        <v>2</v>
      </c>
      <c r="D12" s="131">
        <v>0</v>
      </c>
      <c r="E12" s="147">
        <v>0</v>
      </c>
      <c r="F12" s="137">
        <v>2203.1</v>
      </c>
      <c r="G12" s="137">
        <v>1488.8</v>
      </c>
      <c r="H12" s="96">
        <f t="shared" ref="H12:H60" si="0">G12/F12*100</f>
        <v>67.577504425582134</v>
      </c>
    </row>
    <row r="13" spans="1:8" ht="22.5" customHeight="1" x14ac:dyDescent="0.2">
      <c r="A13" s="128" t="s">
        <v>599</v>
      </c>
      <c r="B13" s="129">
        <v>1</v>
      </c>
      <c r="C13" s="130">
        <v>2</v>
      </c>
      <c r="D13" s="131" t="s">
        <v>349</v>
      </c>
      <c r="E13" s="147">
        <v>0</v>
      </c>
      <c r="F13" s="137">
        <v>2203.1</v>
      </c>
      <c r="G13" s="137">
        <v>1488.8</v>
      </c>
      <c r="H13" s="96">
        <f t="shared" si="0"/>
        <v>67.577504425582134</v>
      </c>
    </row>
    <row r="14" spans="1:8" ht="22.5" customHeight="1" x14ac:dyDescent="0.2">
      <c r="A14" s="128" t="s">
        <v>600</v>
      </c>
      <c r="B14" s="129">
        <v>1</v>
      </c>
      <c r="C14" s="130">
        <v>2</v>
      </c>
      <c r="D14" s="131" t="s">
        <v>351</v>
      </c>
      <c r="E14" s="147">
        <v>0</v>
      </c>
      <c r="F14" s="137">
        <v>2203.1</v>
      </c>
      <c r="G14" s="137">
        <v>1488.8</v>
      </c>
      <c r="H14" s="96">
        <f t="shared" si="0"/>
        <v>67.577504425582134</v>
      </c>
    </row>
    <row r="15" spans="1:8" ht="12" customHeight="1" x14ac:dyDescent="0.2">
      <c r="A15" s="128" t="s">
        <v>652</v>
      </c>
      <c r="B15" s="129">
        <v>1</v>
      </c>
      <c r="C15" s="130">
        <v>2</v>
      </c>
      <c r="D15" s="131" t="s">
        <v>351</v>
      </c>
      <c r="E15" s="147">
        <v>100</v>
      </c>
      <c r="F15" s="137">
        <v>1554.2</v>
      </c>
      <c r="G15" s="137">
        <v>839.9</v>
      </c>
      <c r="H15" s="96">
        <f t="shared" si="0"/>
        <v>54.040664007206274</v>
      </c>
    </row>
    <row r="16" spans="1:8" ht="22.5" customHeight="1" x14ac:dyDescent="0.2">
      <c r="A16" s="128" t="s">
        <v>746</v>
      </c>
      <c r="B16" s="129">
        <v>1</v>
      </c>
      <c r="C16" s="130">
        <v>2</v>
      </c>
      <c r="D16" s="131" t="s">
        <v>654</v>
      </c>
      <c r="E16" s="147">
        <v>0</v>
      </c>
      <c r="F16" s="137">
        <v>648.9</v>
      </c>
      <c r="G16" s="137">
        <v>648.9</v>
      </c>
      <c r="H16" s="96">
        <f t="shared" si="0"/>
        <v>100</v>
      </c>
    </row>
    <row r="17" spans="1:8" ht="12" customHeight="1" x14ac:dyDescent="0.2">
      <c r="A17" s="128" t="s">
        <v>652</v>
      </c>
      <c r="B17" s="129">
        <v>1</v>
      </c>
      <c r="C17" s="130">
        <v>2</v>
      </c>
      <c r="D17" s="131" t="s">
        <v>654</v>
      </c>
      <c r="E17" s="147">
        <v>100</v>
      </c>
      <c r="F17" s="137">
        <v>648.9</v>
      </c>
      <c r="G17" s="137">
        <v>648.9</v>
      </c>
      <c r="H17" s="96">
        <f t="shared" si="0"/>
        <v>100</v>
      </c>
    </row>
    <row r="18" spans="1:8" ht="33.75" customHeight="1" x14ac:dyDescent="0.2">
      <c r="A18" s="128" t="s">
        <v>350</v>
      </c>
      <c r="B18" s="129">
        <v>1</v>
      </c>
      <c r="C18" s="130">
        <v>3</v>
      </c>
      <c r="D18" s="131">
        <v>0</v>
      </c>
      <c r="E18" s="147">
        <v>0</v>
      </c>
      <c r="F18" s="137">
        <v>14769.5</v>
      </c>
      <c r="G18" s="137">
        <v>8559.5</v>
      </c>
      <c r="H18" s="96">
        <f t="shared" si="0"/>
        <v>57.953891465520158</v>
      </c>
    </row>
    <row r="19" spans="1:8" ht="22.5" customHeight="1" x14ac:dyDescent="0.2">
      <c r="A19" s="128" t="s">
        <v>599</v>
      </c>
      <c r="B19" s="129">
        <v>1</v>
      </c>
      <c r="C19" s="130">
        <v>3</v>
      </c>
      <c r="D19" s="131" t="s">
        <v>349</v>
      </c>
      <c r="E19" s="147">
        <v>0</v>
      </c>
      <c r="F19" s="137">
        <v>14769.5</v>
      </c>
      <c r="G19" s="137">
        <v>8559.5</v>
      </c>
      <c r="H19" s="96">
        <f t="shared" si="0"/>
        <v>57.953891465520158</v>
      </c>
    </row>
    <row r="20" spans="1:8" ht="33.75" customHeight="1" x14ac:dyDescent="0.2">
      <c r="A20" s="128" t="s">
        <v>655</v>
      </c>
      <c r="B20" s="129">
        <v>1</v>
      </c>
      <c r="C20" s="130">
        <v>3</v>
      </c>
      <c r="D20" s="131" t="s">
        <v>348</v>
      </c>
      <c r="E20" s="147">
        <v>0</v>
      </c>
      <c r="F20" s="137">
        <v>14769.5</v>
      </c>
      <c r="G20" s="137">
        <v>8559.5</v>
      </c>
      <c r="H20" s="96">
        <f t="shared" si="0"/>
        <v>57.953891465520158</v>
      </c>
    </row>
    <row r="21" spans="1:8" ht="12" customHeight="1" x14ac:dyDescent="0.2">
      <c r="A21" s="128" t="s">
        <v>652</v>
      </c>
      <c r="B21" s="129">
        <v>1</v>
      </c>
      <c r="C21" s="130">
        <v>3</v>
      </c>
      <c r="D21" s="131" t="s">
        <v>348</v>
      </c>
      <c r="E21" s="147">
        <v>100</v>
      </c>
      <c r="F21" s="137">
        <v>6692.8</v>
      </c>
      <c r="G21" s="137">
        <v>3313.7</v>
      </c>
      <c r="H21" s="96">
        <f t="shared" si="0"/>
        <v>49.511415252211329</v>
      </c>
    </row>
    <row r="22" spans="1:8" ht="22.5" customHeight="1" x14ac:dyDescent="0.2">
      <c r="A22" s="128" t="s">
        <v>53</v>
      </c>
      <c r="B22" s="129">
        <v>1</v>
      </c>
      <c r="C22" s="130">
        <v>3</v>
      </c>
      <c r="D22" s="131" t="s">
        <v>348</v>
      </c>
      <c r="E22" s="147" t="s">
        <v>52</v>
      </c>
      <c r="F22" s="137">
        <v>209.4</v>
      </c>
      <c r="G22" s="137">
        <v>59.4</v>
      </c>
      <c r="H22" s="96">
        <f t="shared" si="0"/>
        <v>28.366762177650429</v>
      </c>
    </row>
    <row r="23" spans="1:8" ht="22.5" customHeight="1" x14ac:dyDescent="0.2">
      <c r="A23" s="128" t="s">
        <v>27</v>
      </c>
      <c r="B23" s="129">
        <v>1</v>
      </c>
      <c r="C23" s="130">
        <v>3</v>
      </c>
      <c r="D23" s="131" t="s">
        <v>348</v>
      </c>
      <c r="E23" s="147" t="s">
        <v>25</v>
      </c>
      <c r="F23" s="137">
        <v>3805</v>
      </c>
      <c r="G23" s="137">
        <v>1159.7</v>
      </c>
      <c r="H23" s="96">
        <f t="shared" si="0"/>
        <v>30.478318002628125</v>
      </c>
    </row>
    <row r="24" spans="1:8" ht="12" customHeight="1" x14ac:dyDescent="0.2">
      <c r="A24" s="128" t="s">
        <v>51</v>
      </c>
      <c r="B24" s="129">
        <v>1</v>
      </c>
      <c r="C24" s="130">
        <v>3</v>
      </c>
      <c r="D24" s="131" t="s">
        <v>348</v>
      </c>
      <c r="E24" s="147" t="s">
        <v>50</v>
      </c>
      <c r="F24" s="137">
        <v>10</v>
      </c>
      <c r="G24" s="137"/>
      <c r="H24" s="96"/>
    </row>
    <row r="25" spans="1:8" ht="12" customHeight="1" x14ac:dyDescent="0.2">
      <c r="A25" s="128" t="s">
        <v>37</v>
      </c>
      <c r="B25" s="129">
        <v>1</v>
      </c>
      <c r="C25" s="130">
        <v>3</v>
      </c>
      <c r="D25" s="131" t="s">
        <v>348</v>
      </c>
      <c r="E25" s="147" t="s">
        <v>35</v>
      </c>
      <c r="F25" s="137">
        <v>16.600000000000001</v>
      </c>
      <c r="G25" s="137"/>
      <c r="H25" s="96"/>
    </row>
    <row r="26" spans="1:8" ht="12" customHeight="1" x14ac:dyDescent="0.2">
      <c r="A26" s="128" t="s">
        <v>104</v>
      </c>
      <c r="B26" s="129">
        <v>1</v>
      </c>
      <c r="C26" s="130">
        <v>3</v>
      </c>
      <c r="D26" s="131" t="s">
        <v>348</v>
      </c>
      <c r="E26" s="147" t="s">
        <v>103</v>
      </c>
      <c r="F26" s="137">
        <v>20.2</v>
      </c>
      <c r="G26" s="137">
        <v>11.2</v>
      </c>
      <c r="H26" s="96">
        <f t="shared" si="0"/>
        <v>55.445544554455438</v>
      </c>
    </row>
    <row r="27" spans="1:8" ht="22.5" customHeight="1" x14ac:dyDescent="0.2">
      <c r="A27" s="128" t="s">
        <v>47</v>
      </c>
      <c r="B27" s="129">
        <v>1</v>
      </c>
      <c r="C27" s="130">
        <v>3</v>
      </c>
      <c r="D27" s="131" t="s">
        <v>656</v>
      </c>
      <c r="E27" s="147">
        <v>0</v>
      </c>
      <c r="F27" s="137">
        <v>1357.8</v>
      </c>
      <c r="G27" s="137">
        <v>1357.8</v>
      </c>
      <c r="H27" s="96">
        <f t="shared" si="0"/>
        <v>100</v>
      </c>
    </row>
    <row r="28" spans="1:8" ht="12" customHeight="1" x14ac:dyDescent="0.2">
      <c r="A28" s="128" t="s">
        <v>652</v>
      </c>
      <c r="B28" s="129">
        <v>1</v>
      </c>
      <c r="C28" s="130">
        <v>3</v>
      </c>
      <c r="D28" s="131" t="s">
        <v>656</v>
      </c>
      <c r="E28" s="147">
        <v>100</v>
      </c>
      <c r="F28" s="137">
        <v>1357.8</v>
      </c>
      <c r="G28" s="137">
        <v>1357.8</v>
      </c>
      <c r="H28" s="96">
        <f t="shared" si="0"/>
        <v>100</v>
      </c>
    </row>
    <row r="29" spans="1:8" ht="22.5" customHeight="1" x14ac:dyDescent="0.2">
      <c r="A29" s="128" t="s">
        <v>45</v>
      </c>
      <c r="B29" s="129">
        <v>1</v>
      </c>
      <c r="C29" s="130">
        <v>3</v>
      </c>
      <c r="D29" s="131" t="s">
        <v>658</v>
      </c>
      <c r="E29" s="147">
        <v>100</v>
      </c>
      <c r="F29" s="137">
        <v>783</v>
      </c>
      <c r="G29" s="137">
        <v>783</v>
      </c>
      <c r="H29" s="96">
        <f t="shared" si="0"/>
        <v>100</v>
      </c>
    </row>
    <row r="30" spans="1:8" ht="22.5" customHeight="1" x14ac:dyDescent="0.2">
      <c r="A30" s="128" t="s">
        <v>53</v>
      </c>
      <c r="B30" s="129">
        <v>1</v>
      </c>
      <c r="C30" s="130">
        <v>3</v>
      </c>
      <c r="D30" s="131" t="s">
        <v>658</v>
      </c>
      <c r="E30" s="147" t="s">
        <v>52</v>
      </c>
      <c r="F30" s="137">
        <v>47.2</v>
      </c>
      <c r="G30" s="137">
        <v>47.2</v>
      </c>
      <c r="H30" s="96">
        <f t="shared" si="0"/>
        <v>100</v>
      </c>
    </row>
    <row r="31" spans="1:8" ht="22.5" customHeight="1" x14ac:dyDescent="0.2">
      <c r="A31" s="128" t="s">
        <v>27</v>
      </c>
      <c r="B31" s="129">
        <v>1</v>
      </c>
      <c r="C31" s="130">
        <v>3</v>
      </c>
      <c r="D31" s="131" t="s">
        <v>658</v>
      </c>
      <c r="E31" s="147" t="s">
        <v>25</v>
      </c>
      <c r="F31" s="137">
        <v>1716</v>
      </c>
      <c r="G31" s="137">
        <v>1716</v>
      </c>
      <c r="H31" s="96">
        <f t="shared" si="0"/>
        <v>100</v>
      </c>
    </row>
    <row r="32" spans="1:8" ht="12" customHeight="1" x14ac:dyDescent="0.2">
      <c r="A32" s="128" t="s">
        <v>37</v>
      </c>
      <c r="B32" s="129">
        <v>1</v>
      </c>
      <c r="C32" s="130">
        <v>3</v>
      </c>
      <c r="D32" s="131" t="s">
        <v>658</v>
      </c>
      <c r="E32" s="147" t="s">
        <v>35</v>
      </c>
      <c r="F32" s="137">
        <v>3.7</v>
      </c>
      <c r="G32" s="137">
        <v>3.7</v>
      </c>
      <c r="H32" s="96">
        <f t="shared" si="0"/>
        <v>100</v>
      </c>
    </row>
    <row r="33" spans="1:8" ht="12" customHeight="1" x14ac:dyDescent="0.2">
      <c r="A33" s="128" t="s">
        <v>104</v>
      </c>
      <c r="B33" s="129">
        <v>1</v>
      </c>
      <c r="C33" s="130">
        <v>3</v>
      </c>
      <c r="D33" s="131" t="s">
        <v>658</v>
      </c>
      <c r="E33" s="147" t="s">
        <v>103</v>
      </c>
      <c r="F33" s="137">
        <v>5.5</v>
      </c>
      <c r="G33" s="137">
        <v>5.5</v>
      </c>
      <c r="H33" s="96">
        <f t="shared" si="0"/>
        <v>100</v>
      </c>
    </row>
    <row r="34" spans="1:8" ht="12" customHeight="1" x14ac:dyDescent="0.2">
      <c r="A34" s="128" t="s">
        <v>102</v>
      </c>
      <c r="B34" s="129">
        <v>1</v>
      </c>
      <c r="C34" s="130">
        <v>3</v>
      </c>
      <c r="D34" s="131" t="s">
        <v>659</v>
      </c>
      <c r="E34" s="147">
        <v>0</v>
      </c>
      <c r="F34" s="137">
        <v>51.5</v>
      </c>
      <c r="G34" s="137">
        <v>51.5</v>
      </c>
      <c r="H34" s="96">
        <f t="shared" si="0"/>
        <v>100</v>
      </c>
    </row>
    <row r="35" spans="1:8" ht="22.5" customHeight="1" x14ac:dyDescent="0.2">
      <c r="A35" s="128" t="s">
        <v>53</v>
      </c>
      <c r="B35" s="129">
        <v>1</v>
      </c>
      <c r="C35" s="130">
        <v>3</v>
      </c>
      <c r="D35" s="131" t="s">
        <v>659</v>
      </c>
      <c r="E35" s="147" t="s">
        <v>52</v>
      </c>
      <c r="F35" s="137">
        <v>51.5</v>
      </c>
      <c r="G35" s="137">
        <v>51.5</v>
      </c>
      <c r="H35" s="96">
        <f t="shared" si="0"/>
        <v>100</v>
      </c>
    </row>
    <row r="36" spans="1:8" ht="12" customHeight="1" x14ac:dyDescent="0.2">
      <c r="A36" s="128" t="s">
        <v>24</v>
      </c>
      <c r="B36" s="129">
        <v>1</v>
      </c>
      <c r="C36" s="130">
        <v>3</v>
      </c>
      <c r="D36" s="131" t="s">
        <v>660</v>
      </c>
      <c r="E36" s="147">
        <v>0</v>
      </c>
      <c r="F36" s="137">
        <v>11.2</v>
      </c>
      <c r="G36" s="137">
        <v>11.2</v>
      </c>
      <c r="H36" s="96">
        <f t="shared" si="0"/>
        <v>100</v>
      </c>
    </row>
    <row r="37" spans="1:8" ht="22.5" customHeight="1" x14ac:dyDescent="0.2">
      <c r="A37" s="128" t="s">
        <v>27</v>
      </c>
      <c r="B37" s="129">
        <v>1</v>
      </c>
      <c r="C37" s="130">
        <v>3</v>
      </c>
      <c r="D37" s="131" t="s">
        <v>660</v>
      </c>
      <c r="E37" s="147" t="s">
        <v>25</v>
      </c>
      <c r="F37" s="137">
        <v>11.2</v>
      </c>
      <c r="G37" s="137">
        <v>11.2</v>
      </c>
      <c r="H37" s="96">
        <f t="shared" si="0"/>
        <v>100</v>
      </c>
    </row>
    <row r="38" spans="1:8" ht="12" customHeight="1" x14ac:dyDescent="0.2">
      <c r="A38" s="128" t="s">
        <v>23</v>
      </c>
      <c r="B38" s="129">
        <v>1</v>
      </c>
      <c r="C38" s="130">
        <v>3</v>
      </c>
      <c r="D38" s="131" t="s">
        <v>661</v>
      </c>
      <c r="E38" s="147">
        <v>0</v>
      </c>
      <c r="F38" s="137">
        <v>19.399999999999999</v>
      </c>
      <c r="G38" s="137">
        <v>19.399999999999999</v>
      </c>
      <c r="H38" s="96">
        <f t="shared" si="0"/>
        <v>100</v>
      </c>
    </row>
    <row r="39" spans="1:8" ht="22.5" customHeight="1" x14ac:dyDescent="0.2">
      <c r="A39" s="128" t="s">
        <v>27</v>
      </c>
      <c r="B39" s="129">
        <v>1</v>
      </c>
      <c r="C39" s="130">
        <v>3</v>
      </c>
      <c r="D39" s="131" t="s">
        <v>661</v>
      </c>
      <c r="E39" s="147" t="s">
        <v>25</v>
      </c>
      <c r="F39" s="137">
        <v>19.399999999999999</v>
      </c>
      <c r="G39" s="137">
        <v>19.399999999999999</v>
      </c>
      <c r="H39" s="96">
        <f t="shared" si="0"/>
        <v>100</v>
      </c>
    </row>
    <row r="40" spans="1:8" ht="12" customHeight="1" x14ac:dyDescent="0.2">
      <c r="A40" s="128" t="s">
        <v>22</v>
      </c>
      <c r="B40" s="129">
        <v>1</v>
      </c>
      <c r="C40" s="130">
        <v>3</v>
      </c>
      <c r="D40" s="131" t="s">
        <v>662</v>
      </c>
      <c r="E40" s="147">
        <v>0</v>
      </c>
      <c r="F40" s="137">
        <v>5.0999999999999996</v>
      </c>
      <c r="G40" s="137">
        <v>5.0999999999999996</v>
      </c>
      <c r="H40" s="96">
        <f t="shared" si="0"/>
        <v>100</v>
      </c>
    </row>
    <row r="41" spans="1:8" ht="22.5" customHeight="1" x14ac:dyDescent="0.2">
      <c r="A41" s="128" t="s">
        <v>27</v>
      </c>
      <c r="B41" s="129">
        <v>1</v>
      </c>
      <c r="C41" s="130">
        <v>3</v>
      </c>
      <c r="D41" s="131" t="s">
        <v>662</v>
      </c>
      <c r="E41" s="147" t="s">
        <v>25</v>
      </c>
      <c r="F41" s="137">
        <v>5.0999999999999996</v>
      </c>
      <c r="G41" s="137">
        <v>5.0999999999999996</v>
      </c>
      <c r="H41" s="96">
        <f t="shared" si="0"/>
        <v>100</v>
      </c>
    </row>
    <row r="42" spans="1:8" ht="22.5" customHeight="1" x14ac:dyDescent="0.2">
      <c r="A42" s="128" t="s">
        <v>663</v>
      </c>
      <c r="B42" s="129">
        <v>1</v>
      </c>
      <c r="C42" s="130">
        <v>3</v>
      </c>
      <c r="D42" s="131" t="s">
        <v>664</v>
      </c>
      <c r="E42" s="147">
        <v>0</v>
      </c>
      <c r="F42" s="137">
        <v>15.1</v>
      </c>
      <c r="G42" s="137">
        <v>15.1</v>
      </c>
      <c r="H42" s="96">
        <f t="shared" si="0"/>
        <v>100</v>
      </c>
    </row>
    <row r="43" spans="1:8" ht="22.5" customHeight="1" x14ac:dyDescent="0.2">
      <c r="A43" s="128" t="s">
        <v>27</v>
      </c>
      <c r="B43" s="129">
        <v>1</v>
      </c>
      <c r="C43" s="130">
        <v>3</v>
      </c>
      <c r="D43" s="131" t="s">
        <v>664</v>
      </c>
      <c r="E43" s="147" t="s">
        <v>25</v>
      </c>
      <c r="F43" s="137">
        <v>15.1</v>
      </c>
      <c r="G43" s="137">
        <v>15.1</v>
      </c>
      <c r="H43" s="96">
        <f t="shared" si="0"/>
        <v>100</v>
      </c>
    </row>
    <row r="44" spans="1:8" ht="33.75" customHeight="1" x14ac:dyDescent="0.2">
      <c r="A44" s="128" t="s">
        <v>347</v>
      </c>
      <c r="B44" s="129">
        <v>1</v>
      </c>
      <c r="C44" s="130">
        <v>4</v>
      </c>
      <c r="D44" s="131">
        <v>0</v>
      </c>
      <c r="E44" s="147">
        <v>0</v>
      </c>
      <c r="F44" s="137">
        <v>35009.300000000003</v>
      </c>
      <c r="G44" s="137">
        <v>30011.8</v>
      </c>
      <c r="H44" s="96">
        <f t="shared" si="0"/>
        <v>85.725221583979106</v>
      </c>
    </row>
    <row r="45" spans="1:8" ht="56.25" customHeight="1" x14ac:dyDescent="0.2">
      <c r="A45" s="128" t="s">
        <v>639</v>
      </c>
      <c r="B45" s="129">
        <v>1</v>
      </c>
      <c r="C45" s="130">
        <v>4</v>
      </c>
      <c r="D45" s="131" t="s">
        <v>323</v>
      </c>
      <c r="E45" s="147">
        <v>0</v>
      </c>
      <c r="F45" s="137">
        <v>35009.300000000003</v>
      </c>
      <c r="G45" s="137">
        <v>30011.8</v>
      </c>
      <c r="H45" s="96">
        <f t="shared" si="0"/>
        <v>85.725221583979106</v>
      </c>
    </row>
    <row r="46" spans="1:8" ht="12" customHeight="1" x14ac:dyDescent="0.2">
      <c r="A46" s="128" t="s">
        <v>652</v>
      </c>
      <c r="B46" s="129">
        <v>1</v>
      </c>
      <c r="C46" s="130">
        <v>4</v>
      </c>
      <c r="D46" s="131" t="s">
        <v>323</v>
      </c>
      <c r="E46" s="147">
        <v>100</v>
      </c>
      <c r="F46" s="137">
        <v>18695.7</v>
      </c>
      <c r="G46" s="137">
        <v>14226.7</v>
      </c>
      <c r="H46" s="96">
        <f t="shared" si="0"/>
        <v>76.096107661119945</v>
      </c>
    </row>
    <row r="47" spans="1:8" ht="22.5" customHeight="1" x14ac:dyDescent="0.2">
      <c r="A47" s="128" t="s">
        <v>53</v>
      </c>
      <c r="B47" s="129">
        <v>1</v>
      </c>
      <c r="C47" s="130">
        <v>4</v>
      </c>
      <c r="D47" s="131" t="s">
        <v>323</v>
      </c>
      <c r="E47" s="147" t="s">
        <v>52</v>
      </c>
      <c r="F47" s="137">
        <v>192.9</v>
      </c>
      <c r="G47" s="137">
        <v>72.8</v>
      </c>
      <c r="H47" s="96">
        <f t="shared" si="0"/>
        <v>37.739761534473821</v>
      </c>
    </row>
    <row r="48" spans="1:8" ht="22.5" customHeight="1" x14ac:dyDescent="0.2">
      <c r="A48" s="128" t="s">
        <v>27</v>
      </c>
      <c r="B48" s="129">
        <v>1</v>
      </c>
      <c r="C48" s="130">
        <v>4</v>
      </c>
      <c r="D48" s="131" t="s">
        <v>323</v>
      </c>
      <c r="E48" s="147" t="s">
        <v>25</v>
      </c>
      <c r="F48" s="137">
        <v>1888</v>
      </c>
      <c r="G48" s="137">
        <v>1374.9</v>
      </c>
      <c r="H48" s="96">
        <f t="shared" si="0"/>
        <v>72.82309322033899</v>
      </c>
    </row>
    <row r="49" spans="1:8" ht="12" customHeight="1" x14ac:dyDescent="0.2">
      <c r="A49" s="128" t="s">
        <v>104</v>
      </c>
      <c r="B49" s="129">
        <v>1</v>
      </c>
      <c r="C49" s="130">
        <v>4</v>
      </c>
      <c r="D49" s="131" t="s">
        <v>323</v>
      </c>
      <c r="E49" s="147" t="s">
        <v>103</v>
      </c>
      <c r="F49" s="137">
        <v>104.7</v>
      </c>
      <c r="G49" s="137">
        <v>104.7</v>
      </c>
      <c r="H49" s="96">
        <f t="shared" si="0"/>
        <v>100</v>
      </c>
    </row>
    <row r="50" spans="1:8" ht="12" customHeight="1" x14ac:dyDescent="0.2">
      <c r="A50" s="128" t="s">
        <v>729</v>
      </c>
      <c r="B50" s="129">
        <v>1</v>
      </c>
      <c r="C50" s="130">
        <v>4</v>
      </c>
      <c r="D50" s="131" t="s">
        <v>730</v>
      </c>
      <c r="E50" s="147">
        <v>0</v>
      </c>
      <c r="F50" s="137">
        <v>1048.7</v>
      </c>
      <c r="G50" s="137">
        <v>1048.7</v>
      </c>
      <c r="H50" s="96">
        <f t="shared" si="0"/>
        <v>100</v>
      </c>
    </row>
    <row r="51" spans="1:8" ht="22.5" customHeight="1" x14ac:dyDescent="0.2">
      <c r="A51" s="128" t="s">
        <v>47</v>
      </c>
      <c r="B51" s="129">
        <v>1</v>
      </c>
      <c r="C51" s="130">
        <v>4</v>
      </c>
      <c r="D51" s="131" t="s">
        <v>731</v>
      </c>
      <c r="E51" s="147">
        <v>0</v>
      </c>
      <c r="F51" s="137">
        <v>1048.7</v>
      </c>
      <c r="G51" s="137">
        <v>1048.7</v>
      </c>
      <c r="H51" s="96">
        <f t="shared" si="0"/>
        <v>100</v>
      </c>
    </row>
    <row r="52" spans="1:8" ht="12" customHeight="1" x14ac:dyDescent="0.2">
      <c r="A52" s="128" t="s">
        <v>652</v>
      </c>
      <c r="B52" s="129">
        <v>1</v>
      </c>
      <c r="C52" s="130">
        <v>4</v>
      </c>
      <c r="D52" s="131" t="s">
        <v>731</v>
      </c>
      <c r="E52" s="147">
        <v>100</v>
      </c>
      <c r="F52" s="137">
        <v>1048.7</v>
      </c>
      <c r="G52" s="137">
        <v>1048.7</v>
      </c>
      <c r="H52" s="96">
        <f t="shared" si="0"/>
        <v>100</v>
      </c>
    </row>
    <row r="53" spans="1:8" ht="12" customHeight="1" x14ac:dyDescent="0.2">
      <c r="A53" s="128" t="s">
        <v>732</v>
      </c>
      <c r="B53" s="129">
        <v>1</v>
      </c>
      <c r="C53" s="130">
        <v>4</v>
      </c>
      <c r="D53" s="131" t="s">
        <v>733</v>
      </c>
      <c r="E53" s="147">
        <v>0</v>
      </c>
      <c r="F53" s="137">
        <v>13184</v>
      </c>
      <c r="G53" s="137">
        <v>13184</v>
      </c>
      <c r="H53" s="96">
        <f t="shared" si="0"/>
        <v>100</v>
      </c>
    </row>
    <row r="54" spans="1:8" ht="22.5" customHeight="1" x14ac:dyDescent="0.2">
      <c r="A54" s="128" t="s">
        <v>47</v>
      </c>
      <c r="B54" s="129">
        <v>1</v>
      </c>
      <c r="C54" s="130">
        <v>4</v>
      </c>
      <c r="D54" s="131" t="s">
        <v>734</v>
      </c>
      <c r="E54" s="147">
        <v>0</v>
      </c>
      <c r="F54" s="137">
        <v>10590.4</v>
      </c>
      <c r="G54" s="137">
        <v>10590.4</v>
      </c>
      <c r="H54" s="96">
        <f t="shared" si="0"/>
        <v>100</v>
      </c>
    </row>
    <row r="55" spans="1:8" ht="12" customHeight="1" x14ac:dyDescent="0.2">
      <c r="A55" s="128" t="s">
        <v>652</v>
      </c>
      <c r="B55" s="129">
        <v>1</v>
      </c>
      <c r="C55" s="130">
        <v>4</v>
      </c>
      <c r="D55" s="131" t="s">
        <v>734</v>
      </c>
      <c r="E55" s="147">
        <v>100</v>
      </c>
      <c r="F55" s="137">
        <v>10529.6</v>
      </c>
      <c r="G55" s="137">
        <v>10529.6</v>
      </c>
      <c r="H55" s="96">
        <f t="shared" si="0"/>
        <v>100</v>
      </c>
    </row>
    <row r="56" spans="1:8" ht="12" customHeight="1" x14ac:dyDescent="0.2">
      <c r="A56" s="128" t="s">
        <v>104</v>
      </c>
      <c r="B56" s="129">
        <v>1</v>
      </c>
      <c r="C56" s="130">
        <v>4</v>
      </c>
      <c r="D56" s="131" t="s">
        <v>734</v>
      </c>
      <c r="E56" s="147" t="s">
        <v>103</v>
      </c>
      <c r="F56" s="137">
        <v>60.8</v>
      </c>
      <c r="G56" s="137">
        <v>60.8</v>
      </c>
      <c r="H56" s="96">
        <f t="shared" si="0"/>
        <v>100</v>
      </c>
    </row>
    <row r="57" spans="1:8" ht="22.5" customHeight="1" x14ac:dyDescent="0.2">
      <c r="A57" s="128" t="s">
        <v>657</v>
      </c>
      <c r="B57" s="129">
        <v>1</v>
      </c>
      <c r="C57" s="130">
        <v>4</v>
      </c>
      <c r="D57" s="131" t="s">
        <v>735</v>
      </c>
      <c r="E57" s="147">
        <v>0</v>
      </c>
      <c r="F57" s="137">
        <v>2593.6</v>
      </c>
      <c r="G57" s="137">
        <v>2593.6</v>
      </c>
      <c r="H57" s="96">
        <f t="shared" si="0"/>
        <v>100</v>
      </c>
    </row>
    <row r="58" spans="1:8" ht="22.5" customHeight="1" x14ac:dyDescent="0.2">
      <c r="A58" s="128" t="s">
        <v>45</v>
      </c>
      <c r="B58" s="129">
        <v>1</v>
      </c>
      <c r="C58" s="130">
        <v>4</v>
      </c>
      <c r="D58" s="131" t="s">
        <v>735</v>
      </c>
      <c r="E58" s="147" t="s">
        <v>44</v>
      </c>
      <c r="F58" s="137">
        <v>204.9</v>
      </c>
      <c r="G58" s="137">
        <v>204.9</v>
      </c>
      <c r="H58" s="96">
        <f t="shared" si="0"/>
        <v>100</v>
      </c>
    </row>
    <row r="59" spans="1:8" ht="22.5" customHeight="1" x14ac:dyDescent="0.2">
      <c r="A59" s="128" t="s">
        <v>53</v>
      </c>
      <c r="B59" s="129">
        <v>1</v>
      </c>
      <c r="C59" s="130">
        <v>4</v>
      </c>
      <c r="D59" s="131" t="s">
        <v>735</v>
      </c>
      <c r="E59" s="147" t="s">
        <v>52</v>
      </c>
      <c r="F59" s="137">
        <v>105.5</v>
      </c>
      <c r="G59" s="137">
        <v>105.5</v>
      </c>
      <c r="H59" s="96">
        <f t="shared" si="0"/>
        <v>100</v>
      </c>
    </row>
    <row r="60" spans="1:8" ht="22.5" customHeight="1" x14ac:dyDescent="0.2">
      <c r="A60" s="128" t="s">
        <v>27</v>
      </c>
      <c r="B60" s="129">
        <v>1</v>
      </c>
      <c r="C60" s="130">
        <v>4</v>
      </c>
      <c r="D60" s="131" t="s">
        <v>735</v>
      </c>
      <c r="E60" s="147" t="s">
        <v>25</v>
      </c>
      <c r="F60" s="137">
        <v>2283.1999999999998</v>
      </c>
      <c r="G60" s="137">
        <v>2283.1999999999998</v>
      </c>
      <c r="H60" s="96">
        <f t="shared" si="0"/>
        <v>100</v>
      </c>
    </row>
    <row r="61" spans="1:8" ht="12" customHeight="1" x14ac:dyDescent="0.2">
      <c r="A61" s="128" t="s">
        <v>346</v>
      </c>
      <c r="B61" s="129">
        <v>1</v>
      </c>
      <c r="C61" s="130">
        <v>5</v>
      </c>
      <c r="D61" s="131">
        <v>0</v>
      </c>
      <c r="E61" s="147">
        <v>0</v>
      </c>
      <c r="F61" s="137">
        <v>366.2</v>
      </c>
      <c r="G61" s="137"/>
      <c r="H61" s="96"/>
    </row>
    <row r="62" spans="1:8" ht="33.75" customHeight="1" x14ac:dyDescent="0.2">
      <c r="A62" s="128" t="s">
        <v>194</v>
      </c>
      <c r="B62" s="129">
        <v>1</v>
      </c>
      <c r="C62" s="130">
        <v>5</v>
      </c>
      <c r="D62" s="131" t="s">
        <v>193</v>
      </c>
      <c r="E62" s="147">
        <v>0</v>
      </c>
      <c r="F62" s="137">
        <v>366.2</v>
      </c>
      <c r="G62" s="137"/>
      <c r="H62" s="96"/>
    </row>
    <row r="63" spans="1:8" ht="33.75" customHeight="1" x14ac:dyDescent="0.2">
      <c r="A63" s="128" t="s">
        <v>345</v>
      </c>
      <c r="B63" s="129">
        <v>1</v>
      </c>
      <c r="C63" s="130">
        <v>5</v>
      </c>
      <c r="D63" s="131" t="s">
        <v>344</v>
      </c>
      <c r="E63" s="147">
        <v>0</v>
      </c>
      <c r="F63" s="137">
        <v>366.2</v>
      </c>
      <c r="G63" s="137"/>
      <c r="H63" s="96"/>
    </row>
    <row r="64" spans="1:8" ht="22.5" customHeight="1" x14ac:dyDescent="0.2">
      <c r="A64" s="128" t="s">
        <v>27</v>
      </c>
      <c r="B64" s="129">
        <v>1</v>
      </c>
      <c r="C64" s="130">
        <v>5</v>
      </c>
      <c r="D64" s="131" t="s">
        <v>344</v>
      </c>
      <c r="E64" s="147" t="s">
        <v>25</v>
      </c>
      <c r="F64" s="137">
        <v>366.2</v>
      </c>
      <c r="G64" s="137"/>
      <c r="H64" s="96"/>
    </row>
    <row r="65" spans="1:8" ht="33.75" customHeight="1" x14ac:dyDescent="0.2">
      <c r="A65" s="128" t="s">
        <v>343</v>
      </c>
      <c r="B65" s="129">
        <v>1</v>
      </c>
      <c r="C65" s="130">
        <v>6</v>
      </c>
      <c r="D65" s="131">
        <v>0</v>
      </c>
      <c r="E65" s="147">
        <v>0</v>
      </c>
      <c r="F65" s="137">
        <v>10292</v>
      </c>
      <c r="G65" s="137">
        <v>7648.8</v>
      </c>
      <c r="H65" s="96">
        <f t="shared" ref="H65:H116" si="1">G65/F65*100</f>
        <v>74.317916828604751</v>
      </c>
    </row>
    <row r="66" spans="1:8" ht="22.5" customHeight="1" x14ac:dyDescent="0.2">
      <c r="A66" s="128" t="s">
        <v>601</v>
      </c>
      <c r="B66" s="129">
        <v>1</v>
      </c>
      <c r="C66" s="130">
        <v>6</v>
      </c>
      <c r="D66" s="131" t="s">
        <v>48</v>
      </c>
      <c r="E66" s="147">
        <v>0</v>
      </c>
      <c r="F66" s="137">
        <v>10292</v>
      </c>
      <c r="G66" s="137">
        <v>7648.8</v>
      </c>
      <c r="H66" s="96">
        <f t="shared" si="1"/>
        <v>74.317916828604751</v>
      </c>
    </row>
    <row r="67" spans="1:8" ht="12" customHeight="1" x14ac:dyDescent="0.2">
      <c r="A67" s="128" t="s">
        <v>652</v>
      </c>
      <c r="B67" s="129">
        <v>1</v>
      </c>
      <c r="C67" s="130">
        <v>6</v>
      </c>
      <c r="D67" s="131" t="s">
        <v>48</v>
      </c>
      <c r="E67" s="147">
        <v>100</v>
      </c>
      <c r="F67" s="137">
        <v>6424.6</v>
      </c>
      <c r="G67" s="137">
        <v>3903.9</v>
      </c>
      <c r="H67" s="96">
        <f t="shared" si="1"/>
        <v>60.76487252124646</v>
      </c>
    </row>
    <row r="68" spans="1:8" ht="22.5" customHeight="1" x14ac:dyDescent="0.2">
      <c r="A68" s="128" t="s">
        <v>53</v>
      </c>
      <c r="B68" s="129">
        <v>1</v>
      </c>
      <c r="C68" s="130">
        <v>6</v>
      </c>
      <c r="D68" s="131" t="s">
        <v>48</v>
      </c>
      <c r="E68" s="147" t="s">
        <v>52</v>
      </c>
      <c r="F68" s="137">
        <v>135.4</v>
      </c>
      <c r="G68" s="137">
        <f>158.9-23.5</f>
        <v>135.4</v>
      </c>
      <c r="H68" s="96">
        <f t="shared" si="1"/>
        <v>100</v>
      </c>
    </row>
    <row r="69" spans="1:8" ht="22.5" customHeight="1" x14ac:dyDescent="0.2">
      <c r="A69" s="128" t="s">
        <v>27</v>
      </c>
      <c r="B69" s="129">
        <v>1</v>
      </c>
      <c r="C69" s="130">
        <v>6</v>
      </c>
      <c r="D69" s="131" t="s">
        <v>48</v>
      </c>
      <c r="E69" s="147" t="s">
        <v>25</v>
      </c>
      <c r="F69" s="137">
        <v>482.3</v>
      </c>
      <c r="G69" s="137">
        <f>383+23.5</f>
        <v>406.5</v>
      </c>
      <c r="H69" s="96">
        <f t="shared" si="1"/>
        <v>84.283640887414464</v>
      </c>
    </row>
    <row r="70" spans="1:8" ht="67.5" customHeight="1" x14ac:dyDescent="0.2">
      <c r="A70" s="128" t="s">
        <v>39</v>
      </c>
      <c r="B70" s="129">
        <v>1</v>
      </c>
      <c r="C70" s="130">
        <v>6</v>
      </c>
      <c r="D70" s="131" t="s">
        <v>48</v>
      </c>
      <c r="E70" s="147" t="s">
        <v>38</v>
      </c>
      <c r="F70" s="137">
        <v>46.3</v>
      </c>
      <c r="G70" s="137"/>
      <c r="H70" s="96"/>
    </row>
    <row r="71" spans="1:8" ht="12" customHeight="1" x14ac:dyDescent="0.2">
      <c r="A71" s="128" t="s">
        <v>37</v>
      </c>
      <c r="B71" s="129">
        <v>1</v>
      </c>
      <c r="C71" s="130">
        <v>6</v>
      </c>
      <c r="D71" s="131" t="s">
        <v>48</v>
      </c>
      <c r="E71" s="147" t="s">
        <v>35</v>
      </c>
      <c r="F71" s="137">
        <v>0.9</v>
      </c>
      <c r="G71" s="137">
        <v>0.5</v>
      </c>
      <c r="H71" s="96">
        <f t="shared" si="1"/>
        <v>55.555555555555557</v>
      </c>
    </row>
    <row r="72" spans="1:8" ht="12" customHeight="1" x14ac:dyDescent="0.2">
      <c r="A72" s="128" t="s">
        <v>104</v>
      </c>
      <c r="B72" s="129">
        <v>1</v>
      </c>
      <c r="C72" s="130">
        <v>6</v>
      </c>
      <c r="D72" s="131" t="s">
        <v>48</v>
      </c>
      <c r="E72" s="147" t="s">
        <v>103</v>
      </c>
      <c r="F72" s="137">
        <v>56.8</v>
      </c>
      <c r="G72" s="137">
        <v>56.8</v>
      </c>
      <c r="H72" s="96">
        <f t="shared" si="1"/>
        <v>100</v>
      </c>
    </row>
    <row r="73" spans="1:8" ht="22.5" customHeight="1" x14ac:dyDescent="0.2">
      <c r="A73" s="128" t="s">
        <v>47</v>
      </c>
      <c r="B73" s="129">
        <v>1</v>
      </c>
      <c r="C73" s="130">
        <v>6</v>
      </c>
      <c r="D73" s="131" t="s">
        <v>46</v>
      </c>
      <c r="E73" s="147">
        <v>0</v>
      </c>
      <c r="F73" s="137">
        <v>2586.9</v>
      </c>
      <c r="G73" s="137">
        <v>2586.9</v>
      </c>
      <c r="H73" s="96">
        <f t="shared" si="1"/>
        <v>100</v>
      </c>
    </row>
    <row r="74" spans="1:8" ht="12" customHeight="1" x14ac:dyDescent="0.2">
      <c r="A74" s="128" t="s">
        <v>652</v>
      </c>
      <c r="B74" s="129">
        <v>1</v>
      </c>
      <c r="C74" s="130">
        <v>6</v>
      </c>
      <c r="D74" s="131" t="s">
        <v>46</v>
      </c>
      <c r="E74" s="147">
        <v>100</v>
      </c>
      <c r="F74" s="137">
        <v>2586.9</v>
      </c>
      <c r="G74" s="137">
        <v>2586.9</v>
      </c>
      <c r="H74" s="96">
        <f t="shared" si="1"/>
        <v>100</v>
      </c>
    </row>
    <row r="75" spans="1:8" ht="22.5" customHeight="1" x14ac:dyDescent="0.2">
      <c r="A75" s="128" t="s">
        <v>657</v>
      </c>
      <c r="B75" s="129">
        <v>1</v>
      </c>
      <c r="C75" s="130">
        <v>6</v>
      </c>
      <c r="D75" s="131" t="s">
        <v>36</v>
      </c>
      <c r="E75" s="147">
        <v>0</v>
      </c>
      <c r="F75" s="137">
        <v>558.79999999999995</v>
      </c>
      <c r="G75" s="137">
        <v>558.79999999999995</v>
      </c>
      <c r="H75" s="96">
        <f t="shared" si="1"/>
        <v>100</v>
      </c>
    </row>
    <row r="76" spans="1:8" ht="22.5" customHeight="1" x14ac:dyDescent="0.2">
      <c r="A76" s="128" t="s">
        <v>45</v>
      </c>
      <c r="B76" s="129">
        <v>1</v>
      </c>
      <c r="C76" s="130">
        <v>6</v>
      </c>
      <c r="D76" s="131" t="s">
        <v>36</v>
      </c>
      <c r="E76" s="147" t="s">
        <v>44</v>
      </c>
      <c r="F76" s="137">
        <v>6</v>
      </c>
      <c r="G76" s="137">
        <v>6</v>
      </c>
      <c r="H76" s="96">
        <f t="shared" si="1"/>
        <v>100</v>
      </c>
    </row>
    <row r="77" spans="1:8" ht="22.5" customHeight="1" x14ac:dyDescent="0.2">
      <c r="A77" s="128" t="s">
        <v>53</v>
      </c>
      <c r="B77" s="129">
        <v>1</v>
      </c>
      <c r="C77" s="130">
        <v>6</v>
      </c>
      <c r="D77" s="131" t="s">
        <v>36</v>
      </c>
      <c r="E77" s="147" t="s">
        <v>52</v>
      </c>
      <c r="F77" s="137">
        <v>148.9</v>
      </c>
      <c r="G77" s="137">
        <v>148.9</v>
      </c>
      <c r="H77" s="96">
        <f t="shared" si="1"/>
        <v>100</v>
      </c>
    </row>
    <row r="78" spans="1:8" ht="22.5" customHeight="1" x14ac:dyDescent="0.2">
      <c r="A78" s="128" t="s">
        <v>27</v>
      </c>
      <c r="B78" s="129">
        <v>1</v>
      </c>
      <c r="C78" s="130">
        <v>6</v>
      </c>
      <c r="D78" s="131" t="s">
        <v>36</v>
      </c>
      <c r="E78" s="147" t="s">
        <v>25</v>
      </c>
      <c r="F78" s="137">
        <v>353.4</v>
      </c>
      <c r="G78" s="137">
        <v>353.4</v>
      </c>
      <c r="H78" s="96">
        <f t="shared" si="1"/>
        <v>100</v>
      </c>
    </row>
    <row r="79" spans="1:8" ht="67.5" customHeight="1" x14ac:dyDescent="0.2">
      <c r="A79" s="128" t="s">
        <v>39</v>
      </c>
      <c r="B79" s="129">
        <v>1</v>
      </c>
      <c r="C79" s="130">
        <v>6</v>
      </c>
      <c r="D79" s="131" t="s">
        <v>36</v>
      </c>
      <c r="E79" s="147" t="s">
        <v>38</v>
      </c>
      <c r="F79" s="137">
        <v>15</v>
      </c>
      <c r="G79" s="137">
        <v>15</v>
      </c>
      <c r="H79" s="96">
        <f t="shared" si="1"/>
        <v>100</v>
      </c>
    </row>
    <row r="80" spans="1:8" ht="12" customHeight="1" x14ac:dyDescent="0.2">
      <c r="A80" s="128" t="s">
        <v>37</v>
      </c>
      <c r="B80" s="129">
        <v>1</v>
      </c>
      <c r="C80" s="130">
        <v>6</v>
      </c>
      <c r="D80" s="131" t="s">
        <v>36</v>
      </c>
      <c r="E80" s="147" t="s">
        <v>35</v>
      </c>
      <c r="F80" s="137">
        <v>0.1</v>
      </c>
      <c r="G80" s="137">
        <v>0.1</v>
      </c>
      <c r="H80" s="96">
        <f t="shared" si="1"/>
        <v>100</v>
      </c>
    </row>
    <row r="81" spans="1:8" ht="12" customHeight="1" x14ac:dyDescent="0.2">
      <c r="A81" s="128" t="s">
        <v>104</v>
      </c>
      <c r="B81" s="129">
        <v>1</v>
      </c>
      <c r="C81" s="130">
        <v>6</v>
      </c>
      <c r="D81" s="131" t="s">
        <v>36</v>
      </c>
      <c r="E81" s="147" t="s">
        <v>103</v>
      </c>
      <c r="F81" s="137">
        <v>35.4</v>
      </c>
      <c r="G81" s="137">
        <v>35.4</v>
      </c>
      <c r="H81" s="96">
        <f t="shared" si="1"/>
        <v>100</v>
      </c>
    </row>
    <row r="82" spans="1:8" ht="12" customHeight="1" x14ac:dyDescent="0.2">
      <c r="A82" s="128" t="s">
        <v>342</v>
      </c>
      <c r="B82" s="129">
        <v>1</v>
      </c>
      <c r="C82" s="130">
        <v>7</v>
      </c>
      <c r="D82" s="131">
        <v>0</v>
      </c>
      <c r="E82" s="147">
        <v>0</v>
      </c>
      <c r="F82" s="137">
        <v>1311.4</v>
      </c>
      <c r="G82" s="137">
        <v>981.9</v>
      </c>
      <c r="H82" s="96">
        <f t="shared" si="1"/>
        <v>74.874180265365254</v>
      </c>
    </row>
    <row r="83" spans="1:8" ht="22.5" customHeight="1" x14ac:dyDescent="0.2">
      <c r="A83" s="128" t="s">
        <v>602</v>
      </c>
      <c r="B83" s="129">
        <v>1</v>
      </c>
      <c r="C83" s="130">
        <v>7</v>
      </c>
      <c r="D83" s="131" t="s">
        <v>341</v>
      </c>
      <c r="E83" s="147">
        <v>0</v>
      </c>
      <c r="F83" s="137">
        <v>1311.4</v>
      </c>
      <c r="G83" s="137">
        <v>981.9</v>
      </c>
      <c r="H83" s="96">
        <f t="shared" si="1"/>
        <v>74.874180265365254</v>
      </c>
    </row>
    <row r="84" spans="1:8" ht="12" customHeight="1" x14ac:dyDescent="0.2">
      <c r="A84" s="128" t="s">
        <v>652</v>
      </c>
      <c r="B84" s="129">
        <v>1</v>
      </c>
      <c r="C84" s="130">
        <v>7</v>
      </c>
      <c r="D84" s="131" t="s">
        <v>341</v>
      </c>
      <c r="E84" s="147">
        <v>100</v>
      </c>
      <c r="F84" s="137">
        <v>556.29999999999995</v>
      </c>
      <c r="G84" s="137">
        <v>226.8</v>
      </c>
      <c r="H84" s="96">
        <f t="shared" si="1"/>
        <v>40.769369045479067</v>
      </c>
    </row>
    <row r="85" spans="1:8" ht="22.5" customHeight="1" x14ac:dyDescent="0.2">
      <c r="A85" s="128" t="s">
        <v>27</v>
      </c>
      <c r="B85" s="129">
        <v>1</v>
      </c>
      <c r="C85" s="130">
        <v>7</v>
      </c>
      <c r="D85" s="131" t="s">
        <v>341</v>
      </c>
      <c r="E85" s="147" t="s">
        <v>25</v>
      </c>
      <c r="F85" s="137">
        <v>225.3</v>
      </c>
      <c r="G85" s="137">
        <v>225.3</v>
      </c>
      <c r="H85" s="96">
        <f t="shared" si="1"/>
        <v>100</v>
      </c>
    </row>
    <row r="86" spans="1:8" ht="12" customHeight="1" x14ac:dyDescent="0.2">
      <c r="A86" s="128" t="s">
        <v>37</v>
      </c>
      <c r="B86" s="129">
        <v>1</v>
      </c>
      <c r="C86" s="130">
        <v>7</v>
      </c>
      <c r="D86" s="131" t="s">
        <v>341</v>
      </c>
      <c r="E86" s="147" t="s">
        <v>35</v>
      </c>
      <c r="F86" s="137">
        <v>4</v>
      </c>
      <c r="G86" s="137">
        <v>4</v>
      </c>
      <c r="H86" s="96">
        <f t="shared" si="1"/>
        <v>100</v>
      </c>
    </row>
    <row r="87" spans="1:8" ht="12" customHeight="1" x14ac:dyDescent="0.2">
      <c r="A87" s="128" t="s">
        <v>104</v>
      </c>
      <c r="B87" s="129">
        <v>1</v>
      </c>
      <c r="C87" s="130">
        <v>7</v>
      </c>
      <c r="D87" s="131" t="s">
        <v>341</v>
      </c>
      <c r="E87" s="147" t="s">
        <v>103</v>
      </c>
      <c r="F87" s="137">
        <v>5.4</v>
      </c>
      <c r="G87" s="137">
        <v>5.4</v>
      </c>
      <c r="H87" s="96">
        <f t="shared" si="1"/>
        <v>100</v>
      </c>
    </row>
    <row r="88" spans="1:8" ht="22.5" customHeight="1" x14ac:dyDescent="0.2">
      <c r="A88" s="128" t="s">
        <v>47</v>
      </c>
      <c r="B88" s="129">
        <v>1</v>
      </c>
      <c r="C88" s="130">
        <v>7</v>
      </c>
      <c r="D88" s="131" t="s">
        <v>665</v>
      </c>
      <c r="E88" s="147">
        <v>0</v>
      </c>
      <c r="F88" s="137">
        <v>324</v>
      </c>
      <c r="G88" s="137">
        <v>324</v>
      </c>
      <c r="H88" s="96">
        <f t="shared" si="1"/>
        <v>100</v>
      </c>
    </row>
    <row r="89" spans="1:8" ht="12" customHeight="1" x14ac:dyDescent="0.2">
      <c r="A89" s="128" t="s">
        <v>652</v>
      </c>
      <c r="B89" s="129">
        <v>1</v>
      </c>
      <c r="C89" s="130">
        <v>7</v>
      </c>
      <c r="D89" s="131" t="s">
        <v>665</v>
      </c>
      <c r="E89" s="147">
        <v>100</v>
      </c>
      <c r="F89" s="137">
        <v>324</v>
      </c>
      <c r="G89" s="137">
        <v>324</v>
      </c>
      <c r="H89" s="96">
        <f t="shared" si="1"/>
        <v>100</v>
      </c>
    </row>
    <row r="90" spans="1:8" ht="22.5" customHeight="1" x14ac:dyDescent="0.2">
      <c r="A90" s="128" t="s">
        <v>657</v>
      </c>
      <c r="B90" s="129">
        <v>1</v>
      </c>
      <c r="C90" s="130">
        <v>7</v>
      </c>
      <c r="D90" s="131" t="s">
        <v>340</v>
      </c>
      <c r="E90" s="147">
        <v>0</v>
      </c>
      <c r="F90" s="137">
        <v>196.4</v>
      </c>
      <c r="G90" s="137">
        <v>196.4</v>
      </c>
      <c r="H90" s="96">
        <f t="shared" si="1"/>
        <v>100</v>
      </c>
    </row>
    <row r="91" spans="1:8" ht="22.5" customHeight="1" x14ac:dyDescent="0.2">
      <c r="A91" s="128" t="s">
        <v>27</v>
      </c>
      <c r="B91" s="129">
        <v>1</v>
      </c>
      <c r="C91" s="130">
        <v>7</v>
      </c>
      <c r="D91" s="131" t="s">
        <v>340</v>
      </c>
      <c r="E91" s="147" t="s">
        <v>25</v>
      </c>
      <c r="F91" s="137">
        <v>191</v>
      </c>
      <c r="G91" s="137">
        <v>191</v>
      </c>
      <c r="H91" s="96">
        <f t="shared" si="1"/>
        <v>100</v>
      </c>
    </row>
    <row r="92" spans="1:8" ht="12" customHeight="1" x14ac:dyDescent="0.2">
      <c r="A92" s="128" t="s">
        <v>37</v>
      </c>
      <c r="B92" s="129">
        <v>1</v>
      </c>
      <c r="C92" s="130">
        <v>7</v>
      </c>
      <c r="D92" s="131" t="s">
        <v>340</v>
      </c>
      <c r="E92" s="147" t="s">
        <v>35</v>
      </c>
      <c r="F92" s="137">
        <v>2</v>
      </c>
      <c r="G92" s="137">
        <v>2</v>
      </c>
      <c r="H92" s="96">
        <f t="shared" si="1"/>
        <v>100</v>
      </c>
    </row>
    <row r="93" spans="1:8" ht="12" customHeight="1" x14ac:dyDescent="0.2">
      <c r="A93" s="128" t="s">
        <v>104</v>
      </c>
      <c r="B93" s="129">
        <v>1</v>
      </c>
      <c r="C93" s="130">
        <v>7</v>
      </c>
      <c r="D93" s="131" t="s">
        <v>340</v>
      </c>
      <c r="E93" s="147" t="s">
        <v>103</v>
      </c>
      <c r="F93" s="137">
        <v>3.4</v>
      </c>
      <c r="G93" s="137">
        <v>3.4</v>
      </c>
      <c r="H93" s="96">
        <f t="shared" si="1"/>
        <v>100</v>
      </c>
    </row>
    <row r="94" spans="1:8" ht="12" customHeight="1" x14ac:dyDescent="0.2">
      <c r="A94" s="128" t="s">
        <v>339</v>
      </c>
      <c r="B94" s="129">
        <v>1</v>
      </c>
      <c r="C94" s="130">
        <v>11</v>
      </c>
      <c r="D94" s="131">
        <v>0</v>
      </c>
      <c r="E94" s="147">
        <v>0</v>
      </c>
      <c r="F94" s="137">
        <v>1500</v>
      </c>
      <c r="G94" s="137">
        <v>1380.8</v>
      </c>
      <c r="H94" s="96">
        <f t="shared" si="1"/>
        <v>92.053333333333327</v>
      </c>
    </row>
    <row r="95" spans="1:8" ht="12" customHeight="1" x14ac:dyDescent="0.2">
      <c r="A95" s="128" t="s">
        <v>338</v>
      </c>
      <c r="B95" s="129">
        <v>1</v>
      </c>
      <c r="C95" s="130">
        <v>11</v>
      </c>
      <c r="D95" s="131" t="s">
        <v>336</v>
      </c>
      <c r="E95" s="147">
        <v>0</v>
      </c>
      <c r="F95" s="137">
        <v>1500</v>
      </c>
      <c r="G95" s="137">
        <v>1380.8</v>
      </c>
      <c r="H95" s="96">
        <f t="shared" si="1"/>
        <v>92.053333333333327</v>
      </c>
    </row>
    <row r="96" spans="1:8" ht="22.5" customHeight="1" x14ac:dyDescent="0.2">
      <c r="A96" s="128" t="s">
        <v>27</v>
      </c>
      <c r="B96" s="129">
        <v>1</v>
      </c>
      <c r="C96" s="130">
        <v>11</v>
      </c>
      <c r="D96" s="131" t="s">
        <v>336</v>
      </c>
      <c r="E96" s="147" t="s">
        <v>25</v>
      </c>
      <c r="F96" s="137">
        <v>339</v>
      </c>
      <c r="G96" s="137">
        <v>339</v>
      </c>
      <c r="H96" s="96">
        <f t="shared" si="1"/>
        <v>100</v>
      </c>
    </row>
    <row r="97" spans="1:8" ht="12" customHeight="1" x14ac:dyDescent="0.2">
      <c r="A97" s="128" t="s">
        <v>711</v>
      </c>
      <c r="B97" s="129">
        <v>1</v>
      </c>
      <c r="C97" s="130">
        <v>11</v>
      </c>
      <c r="D97" s="131" t="s">
        <v>336</v>
      </c>
      <c r="E97" s="147" t="s">
        <v>712</v>
      </c>
      <c r="F97" s="137">
        <v>50</v>
      </c>
      <c r="G97" s="137">
        <v>50</v>
      </c>
      <c r="H97" s="96">
        <f t="shared" si="1"/>
        <v>100</v>
      </c>
    </row>
    <row r="98" spans="1:8" ht="12" customHeight="1" x14ac:dyDescent="0.2">
      <c r="A98" s="128" t="s">
        <v>640</v>
      </c>
      <c r="B98" s="129">
        <v>1</v>
      </c>
      <c r="C98" s="130">
        <v>11</v>
      </c>
      <c r="D98" s="131" t="s">
        <v>336</v>
      </c>
      <c r="E98" s="147" t="s">
        <v>641</v>
      </c>
      <c r="F98" s="137">
        <v>909.8</v>
      </c>
      <c r="G98" s="137">
        <v>909.8</v>
      </c>
      <c r="H98" s="96">
        <f t="shared" si="1"/>
        <v>100</v>
      </c>
    </row>
    <row r="99" spans="1:8" ht="12" customHeight="1" x14ac:dyDescent="0.2">
      <c r="A99" s="128" t="s">
        <v>104</v>
      </c>
      <c r="B99" s="129">
        <v>1</v>
      </c>
      <c r="C99" s="130">
        <v>11</v>
      </c>
      <c r="D99" s="131" t="s">
        <v>336</v>
      </c>
      <c r="E99" s="147" t="s">
        <v>103</v>
      </c>
      <c r="F99" s="137">
        <v>82</v>
      </c>
      <c r="G99" s="137">
        <v>82</v>
      </c>
      <c r="H99" s="96">
        <f t="shared" si="1"/>
        <v>100</v>
      </c>
    </row>
    <row r="100" spans="1:8" ht="12" customHeight="1" x14ac:dyDescent="0.2">
      <c r="A100" s="128" t="s">
        <v>337</v>
      </c>
      <c r="B100" s="129">
        <v>1</v>
      </c>
      <c r="C100" s="130">
        <v>11</v>
      </c>
      <c r="D100" s="131" t="s">
        <v>336</v>
      </c>
      <c r="E100" s="147" t="s">
        <v>335</v>
      </c>
      <c r="F100" s="137">
        <v>119.2</v>
      </c>
      <c r="G100" s="137"/>
      <c r="H100" s="96"/>
    </row>
    <row r="101" spans="1:8" ht="12" customHeight="1" x14ac:dyDescent="0.2">
      <c r="A101" s="128" t="s">
        <v>334</v>
      </c>
      <c r="B101" s="129">
        <v>1</v>
      </c>
      <c r="C101" s="130">
        <v>13</v>
      </c>
      <c r="D101" s="131">
        <v>0</v>
      </c>
      <c r="E101" s="147">
        <v>0</v>
      </c>
      <c r="F101" s="137">
        <v>17193.599999999999</v>
      </c>
      <c r="G101" s="137">
        <v>11614.7</v>
      </c>
      <c r="H101" s="96">
        <f t="shared" si="1"/>
        <v>67.552461380978983</v>
      </c>
    </row>
    <row r="102" spans="1:8" ht="22.5" customHeight="1" x14ac:dyDescent="0.2">
      <c r="A102" s="128" t="s">
        <v>601</v>
      </c>
      <c r="B102" s="129">
        <v>1</v>
      </c>
      <c r="C102" s="130">
        <v>13</v>
      </c>
      <c r="D102" s="131" t="s">
        <v>48</v>
      </c>
      <c r="E102" s="147">
        <v>0</v>
      </c>
      <c r="F102" s="137">
        <v>15402.3</v>
      </c>
      <c r="G102" s="137">
        <v>9701.7000000000007</v>
      </c>
      <c r="H102" s="96">
        <f t="shared" si="1"/>
        <v>62.988644553086239</v>
      </c>
    </row>
    <row r="103" spans="1:8" ht="12" customHeight="1" x14ac:dyDescent="0.2">
      <c r="A103" s="128" t="s">
        <v>652</v>
      </c>
      <c r="B103" s="129">
        <v>1</v>
      </c>
      <c r="C103" s="130">
        <v>13</v>
      </c>
      <c r="D103" s="131" t="s">
        <v>48</v>
      </c>
      <c r="E103" s="147">
        <v>100</v>
      </c>
      <c r="F103" s="137">
        <v>9452</v>
      </c>
      <c r="G103" s="137">
        <v>4307.7</v>
      </c>
      <c r="H103" s="96">
        <f t="shared" si="1"/>
        <v>45.574481591197632</v>
      </c>
    </row>
    <row r="104" spans="1:8" ht="22.5" customHeight="1" x14ac:dyDescent="0.2">
      <c r="A104" s="128" t="s">
        <v>53</v>
      </c>
      <c r="B104" s="129">
        <v>1</v>
      </c>
      <c r="C104" s="130">
        <v>13</v>
      </c>
      <c r="D104" s="131" t="s">
        <v>48</v>
      </c>
      <c r="E104" s="147" t="s">
        <v>52</v>
      </c>
      <c r="F104" s="137">
        <v>2.5</v>
      </c>
      <c r="G104" s="137">
        <v>2.5</v>
      </c>
      <c r="H104" s="96">
        <f t="shared" si="1"/>
        <v>100</v>
      </c>
    </row>
    <row r="105" spans="1:8" ht="22.5" customHeight="1" x14ac:dyDescent="0.2">
      <c r="A105" s="128" t="s">
        <v>27</v>
      </c>
      <c r="B105" s="129">
        <v>1</v>
      </c>
      <c r="C105" s="130">
        <v>13</v>
      </c>
      <c r="D105" s="131" t="s">
        <v>48</v>
      </c>
      <c r="E105" s="147" t="s">
        <v>25</v>
      </c>
      <c r="F105" s="137">
        <v>1597.3</v>
      </c>
      <c r="G105" s="137">
        <v>1148.0999999999999</v>
      </c>
      <c r="H105" s="96">
        <f t="shared" si="1"/>
        <v>71.877543354410562</v>
      </c>
    </row>
    <row r="106" spans="1:8" ht="67.5" customHeight="1" x14ac:dyDescent="0.2">
      <c r="A106" s="128" t="s">
        <v>39</v>
      </c>
      <c r="B106" s="129">
        <v>1</v>
      </c>
      <c r="C106" s="130">
        <v>13</v>
      </c>
      <c r="D106" s="131" t="s">
        <v>48</v>
      </c>
      <c r="E106" s="147" t="s">
        <v>38</v>
      </c>
      <c r="F106" s="137">
        <v>5.3</v>
      </c>
      <c r="G106" s="137">
        <v>5.3</v>
      </c>
      <c r="H106" s="96">
        <f t="shared" si="1"/>
        <v>100</v>
      </c>
    </row>
    <row r="107" spans="1:8" ht="12" customHeight="1" x14ac:dyDescent="0.2">
      <c r="A107" s="128" t="s">
        <v>51</v>
      </c>
      <c r="B107" s="129">
        <v>1</v>
      </c>
      <c r="C107" s="130">
        <v>13</v>
      </c>
      <c r="D107" s="131" t="s">
        <v>48</v>
      </c>
      <c r="E107" s="147" t="s">
        <v>50</v>
      </c>
      <c r="F107" s="137">
        <v>119.4</v>
      </c>
      <c r="G107" s="137"/>
      <c r="H107" s="96"/>
    </row>
    <row r="108" spans="1:8" ht="12" customHeight="1" x14ac:dyDescent="0.2">
      <c r="A108" s="128" t="s">
        <v>37</v>
      </c>
      <c r="B108" s="129">
        <v>1</v>
      </c>
      <c r="C108" s="130">
        <v>13</v>
      </c>
      <c r="D108" s="131" t="s">
        <v>48</v>
      </c>
      <c r="E108" s="147" t="s">
        <v>35</v>
      </c>
      <c r="F108" s="137">
        <v>47.9</v>
      </c>
      <c r="G108" s="137">
        <v>47.9</v>
      </c>
      <c r="H108" s="96">
        <f t="shared" si="1"/>
        <v>100</v>
      </c>
    </row>
    <row r="109" spans="1:8" ht="12" customHeight="1" x14ac:dyDescent="0.2">
      <c r="A109" s="128" t="s">
        <v>104</v>
      </c>
      <c r="B109" s="129">
        <v>1</v>
      </c>
      <c r="C109" s="130">
        <v>13</v>
      </c>
      <c r="D109" s="131" t="s">
        <v>48</v>
      </c>
      <c r="E109" s="147" t="s">
        <v>103</v>
      </c>
      <c r="F109" s="137">
        <v>520.29999999999995</v>
      </c>
      <c r="G109" s="137">
        <f>20.3+14.7</f>
        <v>35</v>
      </c>
      <c r="H109" s="96">
        <f t="shared" si="1"/>
        <v>6.7268883336536618</v>
      </c>
    </row>
    <row r="110" spans="1:8" ht="22.5" customHeight="1" x14ac:dyDescent="0.2">
      <c r="A110" s="128" t="s">
        <v>47</v>
      </c>
      <c r="B110" s="129">
        <v>1</v>
      </c>
      <c r="C110" s="130">
        <v>13</v>
      </c>
      <c r="D110" s="131" t="s">
        <v>46</v>
      </c>
      <c r="E110" s="147">
        <v>0</v>
      </c>
      <c r="F110" s="137">
        <v>2455.6</v>
      </c>
      <c r="G110" s="137">
        <f>G111</f>
        <v>2455.6</v>
      </c>
      <c r="H110" s="96">
        <f t="shared" si="1"/>
        <v>100</v>
      </c>
    </row>
    <row r="111" spans="1:8" ht="12" customHeight="1" x14ac:dyDescent="0.2">
      <c r="A111" s="128" t="s">
        <v>652</v>
      </c>
      <c r="B111" s="129">
        <v>1</v>
      </c>
      <c r="C111" s="130">
        <v>13</v>
      </c>
      <c r="D111" s="131" t="s">
        <v>46</v>
      </c>
      <c r="E111" s="147">
        <v>100</v>
      </c>
      <c r="F111" s="137">
        <v>2455.6</v>
      </c>
      <c r="G111" s="137">
        <v>2455.6</v>
      </c>
      <c r="H111" s="96">
        <f t="shared" si="1"/>
        <v>100</v>
      </c>
    </row>
    <row r="112" spans="1:8" ht="22.5" customHeight="1" x14ac:dyDescent="0.2">
      <c r="A112" s="128" t="s">
        <v>657</v>
      </c>
      <c r="B112" s="129">
        <v>1</v>
      </c>
      <c r="C112" s="130">
        <v>13</v>
      </c>
      <c r="D112" s="131" t="s">
        <v>36</v>
      </c>
      <c r="E112" s="147">
        <v>0</v>
      </c>
      <c r="F112" s="137">
        <v>1552.4</v>
      </c>
      <c r="G112" s="137">
        <v>1552.4</v>
      </c>
      <c r="H112" s="96">
        <f t="shared" si="1"/>
        <v>100</v>
      </c>
    </row>
    <row r="113" spans="1:8" ht="22.5" customHeight="1" x14ac:dyDescent="0.2">
      <c r="A113" s="128" t="s">
        <v>45</v>
      </c>
      <c r="B113" s="129">
        <v>1</v>
      </c>
      <c r="C113" s="130">
        <v>13</v>
      </c>
      <c r="D113" s="131" t="s">
        <v>36</v>
      </c>
      <c r="E113" s="147" t="s">
        <v>44</v>
      </c>
      <c r="F113" s="137">
        <v>57.7</v>
      </c>
      <c r="G113" s="137">
        <v>57.7</v>
      </c>
      <c r="H113" s="96">
        <f t="shared" si="1"/>
        <v>100</v>
      </c>
    </row>
    <row r="114" spans="1:8" ht="22.5" customHeight="1" x14ac:dyDescent="0.2">
      <c r="A114" s="128" t="s">
        <v>53</v>
      </c>
      <c r="B114" s="129">
        <v>1</v>
      </c>
      <c r="C114" s="130">
        <v>13</v>
      </c>
      <c r="D114" s="131" t="s">
        <v>36</v>
      </c>
      <c r="E114" s="147" t="s">
        <v>52</v>
      </c>
      <c r="F114" s="137">
        <v>67.5</v>
      </c>
      <c r="G114" s="137">
        <v>67.5</v>
      </c>
      <c r="H114" s="96">
        <f t="shared" si="1"/>
        <v>100</v>
      </c>
    </row>
    <row r="115" spans="1:8" ht="22.5" customHeight="1" x14ac:dyDescent="0.2">
      <c r="A115" s="128" t="s">
        <v>27</v>
      </c>
      <c r="B115" s="129">
        <v>1</v>
      </c>
      <c r="C115" s="130">
        <v>13</v>
      </c>
      <c r="D115" s="131" t="s">
        <v>36</v>
      </c>
      <c r="E115" s="147" t="s">
        <v>25</v>
      </c>
      <c r="F115" s="137">
        <v>1005.6</v>
      </c>
      <c r="G115" s="137">
        <v>1005.6</v>
      </c>
      <c r="H115" s="96">
        <f t="shared" si="1"/>
        <v>100</v>
      </c>
    </row>
    <row r="116" spans="1:8" ht="67.5" customHeight="1" x14ac:dyDescent="0.2">
      <c r="A116" s="128" t="s">
        <v>39</v>
      </c>
      <c r="B116" s="129">
        <v>1</v>
      </c>
      <c r="C116" s="130">
        <v>13</v>
      </c>
      <c r="D116" s="131" t="s">
        <v>36</v>
      </c>
      <c r="E116" s="147" t="s">
        <v>38</v>
      </c>
      <c r="F116" s="137">
        <v>221.9</v>
      </c>
      <c r="G116" s="137">
        <v>221.9</v>
      </c>
      <c r="H116" s="96">
        <f t="shared" si="1"/>
        <v>100</v>
      </c>
    </row>
    <row r="117" spans="1:8" ht="12" customHeight="1" x14ac:dyDescent="0.2">
      <c r="A117" s="128" t="s">
        <v>51</v>
      </c>
      <c r="B117" s="129">
        <v>1</v>
      </c>
      <c r="C117" s="130">
        <v>13</v>
      </c>
      <c r="D117" s="131" t="s">
        <v>36</v>
      </c>
      <c r="E117" s="147" t="s">
        <v>50</v>
      </c>
      <c r="F117" s="137">
        <v>0.2</v>
      </c>
      <c r="G117" s="137">
        <v>0.2</v>
      </c>
      <c r="H117" s="96">
        <f t="shared" ref="H117:H171" si="2">G117/F117*100</f>
        <v>100</v>
      </c>
    </row>
    <row r="118" spans="1:8" ht="12" customHeight="1" x14ac:dyDescent="0.2">
      <c r="A118" s="128" t="s">
        <v>37</v>
      </c>
      <c r="B118" s="129">
        <v>1</v>
      </c>
      <c r="C118" s="130">
        <v>13</v>
      </c>
      <c r="D118" s="131" t="s">
        <v>36</v>
      </c>
      <c r="E118" s="147" t="s">
        <v>35</v>
      </c>
      <c r="F118" s="137">
        <v>173.3</v>
      </c>
      <c r="G118" s="137">
        <v>173.3</v>
      </c>
      <c r="H118" s="96">
        <f t="shared" si="2"/>
        <v>100</v>
      </c>
    </row>
    <row r="119" spans="1:8" ht="12" customHeight="1" x14ac:dyDescent="0.2">
      <c r="A119" s="128" t="s">
        <v>104</v>
      </c>
      <c r="B119" s="129">
        <v>1</v>
      </c>
      <c r="C119" s="130">
        <v>13</v>
      </c>
      <c r="D119" s="131" t="s">
        <v>36</v>
      </c>
      <c r="E119" s="147" t="s">
        <v>103</v>
      </c>
      <c r="F119" s="137">
        <v>24.3</v>
      </c>
      <c r="G119" s="137">
        <v>24.4</v>
      </c>
      <c r="H119" s="96">
        <v>100</v>
      </c>
    </row>
    <row r="120" spans="1:8" ht="12" customHeight="1" x14ac:dyDescent="0.2">
      <c r="A120" s="128" t="s">
        <v>24</v>
      </c>
      <c r="B120" s="129">
        <v>1</v>
      </c>
      <c r="C120" s="130">
        <v>13</v>
      </c>
      <c r="D120" s="131" t="s">
        <v>689</v>
      </c>
      <c r="E120" s="147">
        <v>0</v>
      </c>
      <c r="F120" s="137">
        <v>45.5</v>
      </c>
      <c r="G120" s="137">
        <v>45.5</v>
      </c>
      <c r="H120" s="96">
        <f t="shared" si="2"/>
        <v>100</v>
      </c>
    </row>
    <row r="121" spans="1:8" ht="22.5" customHeight="1" x14ac:dyDescent="0.2">
      <c r="A121" s="128" t="s">
        <v>27</v>
      </c>
      <c r="B121" s="129">
        <v>1</v>
      </c>
      <c r="C121" s="130">
        <v>13</v>
      </c>
      <c r="D121" s="131" t="s">
        <v>689</v>
      </c>
      <c r="E121" s="147" t="s">
        <v>25</v>
      </c>
      <c r="F121" s="137">
        <v>45.5</v>
      </c>
      <c r="G121" s="137">
        <v>45.5</v>
      </c>
      <c r="H121" s="96">
        <f t="shared" si="2"/>
        <v>100</v>
      </c>
    </row>
    <row r="122" spans="1:8" ht="12" customHeight="1" x14ac:dyDescent="0.2">
      <c r="A122" s="128" t="s">
        <v>23</v>
      </c>
      <c r="B122" s="129">
        <v>1</v>
      </c>
      <c r="C122" s="130">
        <v>13</v>
      </c>
      <c r="D122" s="131" t="s">
        <v>690</v>
      </c>
      <c r="E122" s="147">
        <v>0</v>
      </c>
      <c r="F122" s="137">
        <v>104.7</v>
      </c>
      <c r="G122" s="137">
        <v>104.7</v>
      </c>
      <c r="H122" s="96">
        <f t="shared" si="2"/>
        <v>100</v>
      </c>
    </row>
    <row r="123" spans="1:8" ht="22.5" customHeight="1" x14ac:dyDescent="0.2">
      <c r="A123" s="128" t="s">
        <v>27</v>
      </c>
      <c r="B123" s="129">
        <v>1</v>
      </c>
      <c r="C123" s="130">
        <v>13</v>
      </c>
      <c r="D123" s="131" t="s">
        <v>690</v>
      </c>
      <c r="E123" s="147" t="s">
        <v>25</v>
      </c>
      <c r="F123" s="137">
        <v>104.7</v>
      </c>
      <c r="G123" s="137">
        <v>104.7</v>
      </c>
      <c r="H123" s="96">
        <f t="shared" si="2"/>
        <v>100</v>
      </c>
    </row>
    <row r="124" spans="1:8" ht="12" customHeight="1" x14ac:dyDescent="0.2">
      <c r="A124" s="128" t="s">
        <v>22</v>
      </c>
      <c r="B124" s="129">
        <v>1</v>
      </c>
      <c r="C124" s="130">
        <v>13</v>
      </c>
      <c r="D124" s="131" t="s">
        <v>691</v>
      </c>
      <c r="E124" s="147">
        <v>0</v>
      </c>
      <c r="F124" s="137">
        <v>1.2</v>
      </c>
      <c r="G124" s="137"/>
      <c r="H124" s="96"/>
    </row>
    <row r="125" spans="1:8" ht="22.5" customHeight="1" x14ac:dyDescent="0.2">
      <c r="A125" s="128" t="s">
        <v>27</v>
      </c>
      <c r="B125" s="129">
        <v>1</v>
      </c>
      <c r="C125" s="130">
        <v>13</v>
      </c>
      <c r="D125" s="131" t="s">
        <v>691</v>
      </c>
      <c r="E125" s="147" t="s">
        <v>25</v>
      </c>
      <c r="F125" s="137">
        <v>1.2</v>
      </c>
      <c r="G125" s="137"/>
      <c r="H125" s="96"/>
    </row>
    <row r="126" spans="1:8" ht="22.5" customHeight="1" x14ac:dyDescent="0.2">
      <c r="A126" s="128" t="s">
        <v>333</v>
      </c>
      <c r="B126" s="129">
        <v>1</v>
      </c>
      <c r="C126" s="130">
        <v>13</v>
      </c>
      <c r="D126" s="131" t="s">
        <v>332</v>
      </c>
      <c r="E126" s="147">
        <v>0</v>
      </c>
      <c r="F126" s="137">
        <f>F127+F128+F129</f>
        <v>1634.2</v>
      </c>
      <c r="G126" s="137">
        <f>G127+G128+G129</f>
        <v>1634</v>
      </c>
      <c r="H126" s="96">
        <f t="shared" si="2"/>
        <v>99.987761595887889</v>
      </c>
    </row>
    <row r="127" spans="1:8" ht="67.5" customHeight="1" x14ac:dyDescent="0.2">
      <c r="A127" s="128" t="s">
        <v>39</v>
      </c>
      <c r="B127" s="129">
        <v>1</v>
      </c>
      <c r="C127" s="130">
        <v>13</v>
      </c>
      <c r="D127" s="131" t="s">
        <v>332</v>
      </c>
      <c r="E127" s="147" t="s">
        <v>38</v>
      </c>
      <c r="F127" s="137">
        <v>916.2</v>
      </c>
      <c r="G127" s="137">
        <v>916</v>
      </c>
      <c r="H127" s="96">
        <f t="shared" si="2"/>
        <v>99.978170705086228</v>
      </c>
    </row>
    <row r="128" spans="1:8" ht="12" customHeight="1" x14ac:dyDescent="0.2">
      <c r="A128" s="128" t="s">
        <v>37</v>
      </c>
      <c r="B128" s="129">
        <v>1</v>
      </c>
      <c r="C128" s="130">
        <v>13</v>
      </c>
      <c r="D128" s="131" t="s">
        <v>332</v>
      </c>
      <c r="E128" s="147" t="s">
        <v>35</v>
      </c>
      <c r="F128" s="137">
        <v>8</v>
      </c>
      <c r="G128" s="137">
        <v>8</v>
      </c>
      <c r="H128" s="96">
        <f t="shared" si="2"/>
        <v>100</v>
      </c>
    </row>
    <row r="129" spans="1:8" ht="12" customHeight="1" x14ac:dyDescent="0.2">
      <c r="A129" s="128" t="s">
        <v>104</v>
      </c>
      <c r="B129" s="129">
        <v>1</v>
      </c>
      <c r="C129" s="130">
        <v>13</v>
      </c>
      <c r="D129" s="131" t="s">
        <v>332</v>
      </c>
      <c r="E129" s="147" t="s">
        <v>103</v>
      </c>
      <c r="F129" s="137">
        <v>710</v>
      </c>
      <c r="G129" s="137">
        <v>710</v>
      </c>
      <c r="H129" s="96">
        <f t="shared" si="2"/>
        <v>100</v>
      </c>
    </row>
    <row r="130" spans="1:8" ht="33.75" customHeight="1" x14ac:dyDescent="0.2">
      <c r="A130" s="128" t="s">
        <v>167</v>
      </c>
      <c r="B130" s="129">
        <v>1</v>
      </c>
      <c r="C130" s="130">
        <v>13</v>
      </c>
      <c r="D130" s="131" t="s">
        <v>166</v>
      </c>
      <c r="E130" s="147">
        <v>0</v>
      </c>
      <c r="F130" s="137">
        <v>372</v>
      </c>
      <c r="G130" s="137">
        <v>279</v>
      </c>
      <c r="H130" s="96">
        <f t="shared" si="2"/>
        <v>75</v>
      </c>
    </row>
    <row r="131" spans="1:8" ht="33.75" customHeight="1" x14ac:dyDescent="0.2">
      <c r="A131" s="128" t="s">
        <v>331</v>
      </c>
      <c r="B131" s="129">
        <v>1</v>
      </c>
      <c r="C131" s="130">
        <v>13</v>
      </c>
      <c r="D131" s="131" t="s">
        <v>330</v>
      </c>
      <c r="E131" s="147">
        <v>0</v>
      </c>
      <c r="F131" s="137">
        <v>372</v>
      </c>
      <c r="G131" s="137">
        <v>279</v>
      </c>
      <c r="H131" s="96">
        <f t="shared" si="2"/>
        <v>75</v>
      </c>
    </row>
    <row r="132" spans="1:8" ht="27" customHeight="1" x14ac:dyDescent="0.2">
      <c r="A132" s="128" t="s">
        <v>652</v>
      </c>
      <c r="B132" s="129">
        <v>1</v>
      </c>
      <c r="C132" s="130">
        <v>13</v>
      </c>
      <c r="D132" s="131" t="s">
        <v>330</v>
      </c>
      <c r="E132" s="147">
        <v>100</v>
      </c>
      <c r="F132" s="137">
        <v>372</v>
      </c>
      <c r="G132" s="137">
        <v>279</v>
      </c>
      <c r="H132" s="96">
        <f t="shared" si="2"/>
        <v>75</v>
      </c>
    </row>
    <row r="133" spans="1:8" ht="12" customHeight="1" x14ac:dyDescent="0.2">
      <c r="A133" s="128" t="s">
        <v>329</v>
      </c>
      <c r="B133" s="129">
        <v>3</v>
      </c>
      <c r="C133" s="130">
        <v>0</v>
      </c>
      <c r="D133" s="131">
        <v>0</v>
      </c>
      <c r="E133" s="147">
        <v>0</v>
      </c>
      <c r="F133" s="137">
        <v>2429.3000000000002</v>
      </c>
      <c r="G133" s="137">
        <v>1565.2</v>
      </c>
      <c r="H133" s="96">
        <f t="shared" si="2"/>
        <v>64.430082739883915</v>
      </c>
    </row>
    <row r="134" spans="1:8" ht="22.5" customHeight="1" x14ac:dyDescent="0.2">
      <c r="A134" s="128" t="s">
        <v>328</v>
      </c>
      <c r="B134" s="129">
        <v>3</v>
      </c>
      <c r="C134" s="130">
        <v>9</v>
      </c>
      <c r="D134" s="131">
        <v>0</v>
      </c>
      <c r="E134" s="147">
        <v>0</v>
      </c>
      <c r="F134" s="137">
        <v>2429.3000000000002</v>
      </c>
      <c r="G134" s="137">
        <v>1565.2</v>
      </c>
      <c r="H134" s="96">
        <f t="shared" si="2"/>
        <v>64.430082739883915</v>
      </c>
    </row>
    <row r="135" spans="1:8" ht="12" customHeight="1" x14ac:dyDescent="0.2">
      <c r="A135" s="128" t="s">
        <v>182</v>
      </c>
      <c r="B135" s="129">
        <v>3</v>
      </c>
      <c r="C135" s="130">
        <v>9</v>
      </c>
      <c r="D135" s="131" t="s">
        <v>181</v>
      </c>
      <c r="E135" s="147">
        <v>0</v>
      </c>
      <c r="F135" s="137">
        <v>582.29999999999995</v>
      </c>
      <c r="G135" s="137">
        <v>328.8</v>
      </c>
      <c r="H135" s="96">
        <f t="shared" si="2"/>
        <v>56.465739309634209</v>
      </c>
    </row>
    <row r="136" spans="1:8" ht="22.5" customHeight="1" x14ac:dyDescent="0.2">
      <c r="A136" s="128" t="s">
        <v>327</v>
      </c>
      <c r="B136" s="129">
        <v>3</v>
      </c>
      <c r="C136" s="130">
        <v>9</v>
      </c>
      <c r="D136" s="131" t="s">
        <v>326</v>
      </c>
      <c r="E136" s="147">
        <v>0</v>
      </c>
      <c r="F136" s="137">
        <v>582.29999999999995</v>
      </c>
      <c r="G136" s="137">
        <v>328.8</v>
      </c>
      <c r="H136" s="96">
        <f t="shared" si="2"/>
        <v>56.465739309634209</v>
      </c>
    </row>
    <row r="137" spans="1:8" ht="33.75" customHeight="1" x14ac:dyDescent="0.2">
      <c r="A137" s="128" t="s">
        <v>325</v>
      </c>
      <c r="B137" s="129">
        <v>3</v>
      </c>
      <c r="C137" s="130">
        <v>9</v>
      </c>
      <c r="D137" s="131" t="s">
        <v>324</v>
      </c>
      <c r="E137" s="147">
        <v>0</v>
      </c>
      <c r="F137" s="137">
        <v>582.29999999999995</v>
      </c>
      <c r="G137" s="137">
        <v>328.8</v>
      </c>
      <c r="H137" s="96">
        <f t="shared" si="2"/>
        <v>56.465739309634209</v>
      </c>
    </row>
    <row r="138" spans="1:8" ht="22.5" customHeight="1" x14ac:dyDescent="0.2">
      <c r="A138" s="128" t="s">
        <v>27</v>
      </c>
      <c r="B138" s="129">
        <v>3</v>
      </c>
      <c r="C138" s="130">
        <v>9</v>
      </c>
      <c r="D138" s="131" t="s">
        <v>324</v>
      </c>
      <c r="E138" s="147" t="s">
        <v>25</v>
      </c>
      <c r="F138" s="137">
        <v>582.29999999999995</v>
      </c>
      <c r="G138" s="137">
        <v>328.8</v>
      </c>
      <c r="H138" s="96">
        <f t="shared" si="2"/>
        <v>56.465739309634209</v>
      </c>
    </row>
    <row r="139" spans="1:8" ht="56.25" customHeight="1" x14ac:dyDescent="0.2">
      <c r="A139" s="128" t="s">
        <v>639</v>
      </c>
      <c r="B139" s="129">
        <v>3</v>
      </c>
      <c r="C139" s="130">
        <v>9</v>
      </c>
      <c r="D139" s="131" t="s">
        <v>323</v>
      </c>
      <c r="E139" s="147">
        <v>0</v>
      </c>
      <c r="F139" s="137">
        <v>1847</v>
      </c>
      <c r="G139" s="137">
        <v>1236.4000000000001</v>
      </c>
      <c r="H139" s="96">
        <f t="shared" si="2"/>
        <v>66.94098538170006</v>
      </c>
    </row>
    <row r="140" spans="1:8" x14ac:dyDescent="0.2">
      <c r="A140" s="128" t="s">
        <v>652</v>
      </c>
      <c r="B140" s="129">
        <v>3</v>
      </c>
      <c r="C140" s="130">
        <v>9</v>
      </c>
      <c r="D140" s="131" t="s">
        <v>323</v>
      </c>
      <c r="E140" s="147">
        <v>100</v>
      </c>
      <c r="F140" s="137">
        <v>619.70000000000005</v>
      </c>
      <c r="G140" s="137">
        <v>152.1</v>
      </c>
      <c r="H140" s="96">
        <f t="shared" si="2"/>
        <v>24.54413425851218</v>
      </c>
    </row>
    <row r="141" spans="1:8" ht="22.5" customHeight="1" x14ac:dyDescent="0.2">
      <c r="A141" s="128" t="s">
        <v>27</v>
      </c>
      <c r="B141" s="129">
        <v>3</v>
      </c>
      <c r="C141" s="130">
        <v>9</v>
      </c>
      <c r="D141" s="131" t="s">
        <v>323</v>
      </c>
      <c r="E141" s="147" t="s">
        <v>25</v>
      </c>
      <c r="F141" s="137">
        <v>686.5</v>
      </c>
      <c r="G141" s="137">
        <v>543.5</v>
      </c>
      <c r="H141" s="96">
        <f t="shared" si="2"/>
        <v>79.169701383831026</v>
      </c>
    </row>
    <row r="142" spans="1:8" ht="12" customHeight="1" x14ac:dyDescent="0.2">
      <c r="A142" s="128" t="s">
        <v>732</v>
      </c>
      <c r="B142" s="129">
        <v>3</v>
      </c>
      <c r="C142" s="130">
        <v>9</v>
      </c>
      <c r="D142" s="131" t="s">
        <v>733</v>
      </c>
      <c r="E142" s="147">
        <v>0</v>
      </c>
      <c r="F142" s="137">
        <v>540.79999999999995</v>
      </c>
      <c r="G142" s="137">
        <v>540.79999999999995</v>
      </c>
      <c r="H142" s="96">
        <f t="shared" si="2"/>
        <v>100</v>
      </c>
    </row>
    <row r="143" spans="1:8" ht="22.5" customHeight="1" x14ac:dyDescent="0.2">
      <c r="A143" s="128" t="s">
        <v>47</v>
      </c>
      <c r="B143" s="129">
        <v>3</v>
      </c>
      <c r="C143" s="130">
        <v>9</v>
      </c>
      <c r="D143" s="131" t="s">
        <v>734</v>
      </c>
      <c r="E143" s="147">
        <v>0</v>
      </c>
      <c r="F143" s="137">
        <v>117.3</v>
      </c>
      <c r="G143" s="137">
        <v>117.3</v>
      </c>
      <c r="H143" s="96">
        <f t="shared" si="2"/>
        <v>100</v>
      </c>
    </row>
    <row r="144" spans="1:8" ht="12" customHeight="1" x14ac:dyDescent="0.2">
      <c r="A144" s="128" t="s">
        <v>652</v>
      </c>
      <c r="B144" s="129">
        <v>3</v>
      </c>
      <c r="C144" s="130">
        <v>9</v>
      </c>
      <c r="D144" s="131" t="s">
        <v>734</v>
      </c>
      <c r="E144" s="147">
        <v>100</v>
      </c>
      <c r="F144" s="137">
        <v>117.3</v>
      </c>
      <c r="G144" s="137">
        <v>117.3</v>
      </c>
      <c r="H144" s="96">
        <f t="shared" si="2"/>
        <v>100</v>
      </c>
    </row>
    <row r="145" spans="1:8" ht="22.5" customHeight="1" x14ac:dyDescent="0.2">
      <c r="A145" s="128" t="s">
        <v>657</v>
      </c>
      <c r="B145" s="129">
        <v>3</v>
      </c>
      <c r="C145" s="130">
        <v>9</v>
      </c>
      <c r="D145" s="131" t="s">
        <v>735</v>
      </c>
      <c r="E145" s="147">
        <v>0</v>
      </c>
      <c r="F145" s="137">
        <v>423.5</v>
      </c>
      <c r="G145" s="137">
        <v>423.5</v>
      </c>
      <c r="H145" s="96">
        <f t="shared" si="2"/>
        <v>100</v>
      </c>
    </row>
    <row r="146" spans="1:8" ht="22.5" customHeight="1" x14ac:dyDescent="0.2">
      <c r="A146" s="128" t="s">
        <v>27</v>
      </c>
      <c r="B146" s="129">
        <v>3</v>
      </c>
      <c r="C146" s="130">
        <v>9</v>
      </c>
      <c r="D146" s="131" t="s">
        <v>735</v>
      </c>
      <c r="E146" s="147" t="s">
        <v>25</v>
      </c>
      <c r="F146" s="137">
        <v>423.5</v>
      </c>
      <c r="G146" s="137">
        <v>423.5</v>
      </c>
      <c r="H146" s="96">
        <f t="shared" si="2"/>
        <v>100</v>
      </c>
    </row>
    <row r="147" spans="1:8" ht="12" customHeight="1" x14ac:dyDescent="0.2">
      <c r="A147" s="128" t="s">
        <v>322</v>
      </c>
      <c r="B147" s="129">
        <v>4</v>
      </c>
      <c r="C147" s="130">
        <v>0</v>
      </c>
      <c r="D147" s="131">
        <v>0</v>
      </c>
      <c r="E147" s="147">
        <v>0</v>
      </c>
      <c r="F147" s="137">
        <v>130230.6</v>
      </c>
      <c r="G147" s="137">
        <v>110962.7</v>
      </c>
      <c r="H147" s="96">
        <f t="shared" si="2"/>
        <v>85.204782900485739</v>
      </c>
    </row>
    <row r="148" spans="1:8" ht="12" customHeight="1" x14ac:dyDescent="0.2">
      <c r="A148" s="128" t="s">
        <v>321</v>
      </c>
      <c r="B148" s="129">
        <v>4</v>
      </c>
      <c r="C148" s="130">
        <v>5</v>
      </c>
      <c r="D148" s="131">
        <v>0</v>
      </c>
      <c r="E148" s="147">
        <v>0</v>
      </c>
      <c r="F148" s="137">
        <v>440.5</v>
      </c>
      <c r="G148" s="137">
        <v>91.5</v>
      </c>
      <c r="H148" s="96">
        <f t="shared" si="2"/>
        <v>20.771850170261068</v>
      </c>
    </row>
    <row r="149" spans="1:8" ht="33.75" customHeight="1" x14ac:dyDescent="0.2">
      <c r="A149" s="128" t="s">
        <v>194</v>
      </c>
      <c r="B149" s="129">
        <v>4</v>
      </c>
      <c r="C149" s="130">
        <v>5</v>
      </c>
      <c r="D149" s="131" t="s">
        <v>193</v>
      </c>
      <c r="E149" s="147">
        <v>0</v>
      </c>
      <c r="F149" s="137">
        <v>440.5</v>
      </c>
      <c r="G149" s="137">
        <v>91.5</v>
      </c>
      <c r="H149" s="96">
        <f t="shared" si="2"/>
        <v>20.771850170261068</v>
      </c>
    </row>
    <row r="150" spans="1:8" ht="22.5" customHeight="1" x14ac:dyDescent="0.2">
      <c r="A150" s="128" t="s">
        <v>320</v>
      </c>
      <c r="B150" s="129">
        <v>4</v>
      </c>
      <c r="C150" s="130">
        <v>5</v>
      </c>
      <c r="D150" s="131" t="s">
        <v>319</v>
      </c>
      <c r="E150" s="147">
        <v>0</v>
      </c>
      <c r="F150" s="137">
        <v>440.5</v>
      </c>
      <c r="G150" s="137">
        <v>91.5</v>
      </c>
      <c r="H150" s="96">
        <f t="shared" si="2"/>
        <v>20.771850170261068</v>
      </c>
    </row>
    <row r="151" spans="1:8" ht="22.5" customHeight="1" x14ac:dyDescent="0.2">
      <c r="A151" s="128" t="s">
        <v>27</v>
      </c>
      <c r="B151" s="129">
        <v>4</v>
      </c>
      <c r="C151" s="130">
        <v>5</v>
      </c>
      <c r="D151" s="131" t="s">
        <v>319</v>
      </c>
      <c r="E151" s="147" t="s">
        <v>25</v>
      </c>
      <c r="F151" s="137">
        <v>440.5</v>
      </c>
      <c r="G151" s="137">
        <v>91.5</v>
      </c>
      <c r="H151" s="96">
        <f t="shared" si="2"/>
        <v>20.771850170261068</v>
      </c>
    </row>
    <row r="152" spans="1:8" ht="12" customHeight="1" x14ac:dyDescent="0.2">
      <c r="A152" s="128" t="s">
        <v>318</v>
      </c>
      <c r="B152" s="129">
        <v>4</v>
      </c>
      <c r="C152" s="130">
        <v>8</v>
      </c>
      <c r="D152" s="131">
        <v>0</v>
      </c>
      <c r="E152" s="147">
        <v>0</v>
      </c>
      <c r="F152" s="137">
        <v>7909.2</v>
      </c>
      <c r="G152" s="137">
        <v>6124.6</v>
      </c>
      <c r="H152" s="96">
        <f t="shared" si="2"/>
        <v>77.436403176048145</v>
      </c>
    </row>
    <row r="153" spans="1:8" ht="33.75" customHeight="1" x14ac:dyDescent="0.2">
      <c r="A153" s="128" t="s">
        <v>100</v>
      </c>
      <c r="B153" s="129">
        <v>4</v>
      </c>
      <c r="C153" s="130">
        <v>8</v>
      </c>
      <c r="D153" s="131" t="s">
        <v>99</v>
      </c>
      <c r="E153" s="147">
        <v>0</v>
      </c>
      <c r="F153" s="137">
        <v>7909.2</v>
      </c>
      <c r="G153" s="137">
        <v>6124.6</v>
      </c>
      <c r="H153" s="96">
        <f t="shared" si="2"/>
        <v>77.436403176048145</v>
      </c>
    </row>
    <row r="154" spans="1:8" ht="22.5" customHeight="1" x14ac:dyDescent="0.2">
      <c r="A154" s="128" t="s">
        <v>317</v>
      </c>
      <c r="B154" s="129">
        <v>4</v>
      </c>
      <c r="C154" s="130">
        <v>8</v>
      </c>
      <c r="D154" s="131" t="s">
        <v>316</v>
      </c>
      <c r="E154" s="147">
        <v>0</v>
      </c>
      <c r="F154" s="137">
        <v>7909.2</v>
      </c>
      <c r="G154" s="137">
        <v>6124.6</v>
      </c>
      <c r="H154" s="96">
        <f t="shared" si="2"/>
        <v>77.436403176048145</v>
      </c>
    </row>
    <row r="155" spans="1:8" ht="22.5" customHeight="1" x14ac:dyDescent="0.2">
      <c r="A155" s="128" t="s">
        <v>315</v>
      </c>
      <c r="B155" s="129">
        <v>4</v>
      </c>
      <c r="C155" s="130">
        <v>8</v>
      </c>
      <c r="D155" s="131" t="s">
        <v>314</v>
      </c>
      <c r="E155" s="147">
        <v>0</v>
      </c>
      <c r="F155" s="137">
        <v>7555.6</v>
      </c>
      <c r="G155" s="137">
        <v>5771</v>
      </c>
      <c r="H155" s="96">
        <f t="shared" si="2"/>
        <v>76.380433056276132</v>
      </c>
    </row>
    <row r="156" spans="1:8" ht="22.5" customHeight="1" x14ac:dyDescent="0.2">
      <c r="A156" s="128" t="s">
        <v>27</v>
      </c>
      <c r="B156" s="129">
        <v>4</v>
      </c>
      <c r="C156" s="130">
        <v>8</v>
      </c>
      <c r="D156" s="131" t="s">
        <v>314</v>
      </c>
      <c r="E156" s="147" t="s">
        <v>25</v>
      </c>
      <c r="F156" s="137">
        <v>465</v>
      </c>
      <c r="G156" s="137">
        <v>465</v>
      </c>
      <c r="H156" s="96">
        <f t="shared" si="2"/>
        <v>100</v>
      </c>
    </row>
    <row r="157" spans="1:8" ht="33.75" customHeight="1" x14ac:dyDescent="0.2">
      <c r="A157" s="128" t="s">
        <v>191</v>
      </c>
      <c r="B157" s="129">
        <v>4</v>
      </c>
      <c r="C157" s="130">
        <v>8</v>
      </c>
      <c r="D157" s="131" t="s">
        <v>314</v>
      </c>
      <c r="E157" s="147" t="s">
        <v>189</v>
      </c>
      <c r="F157" s="137">
        <v>7090.6</v>
      </c>
      <c r="G157" s="137">
        <v>5306</v>
      </c>
      <c r="H157" s="96">
        <f t="shared" si="2"/>
        <v>74.83146701266466</v>
      </c>
    </row>
    <row r="158" spans="1:8" ht="12" customHeight="1" x14ac:dyDescent="0.2">
      <c r="A158" s="128" t="s">
        <v>313</v>
      </c>
      <c r="B158" s="129">
        <v>4</v>
      </c>
      <c r="C158" s="130">
        <v>8</v>
      </c>
      <c r="D158" s="131" t="s">
        <v>312</v>
      </c>
      <c r="E158" s="147">
        <v>0</v>
      </c>
      <c r="F158" s="137">
        <v>111</v>
      </c>
      <c r="G158" s="137">
        <v>111</v>
      </c>
      <c r="H158" s="96">
        <f t="shared" si="2"/>
        <v>100</v>
      </c>
    </row>
    <row r="159" spans="1:8" ht="22.5" customHeight="1" x14ac:dyDescent="0.2">
      <c r="A159" s="128" t="s">
        <v>27</v>
      </c>
      <c r="B159" s="129">
        <v>4</v>
      </c>
      <c r="C159" s="130">
        <v>8</v>
      </c>
      <c r="D159" s="131" t="s">
        <v>312</v>
      </c>
      <c r="E159" s="147" t="s">
        <v>25</v>
      </c>
      <c r="F159" s="137">
        <v>111</v>
      </c>
      <c r="G159" s="137">
        <v>111</v>
      </c>
      <c r="H159" s="96">
        <f t="shared" si="2"/>
        <v>100</v>
      </c>
    </row>
    <row r="160" spans="1:8" ht="33.75" customHeight="1" x14ac:dyDescent="0.2">
      <c r="A160" s="128" t="s">
        <v>311</v>
      </c>
      <c r="B160" s="129">
        <v>4</v>
      </c>
      <c r="C160" s="130">
        <v>8</v>
      </c>
      <c r="D160" s="131" t="s">
        <v>310</v>
      </c>
      <c r="E160" s="147">
        <v>0</v>
      </c>
      <c r="F160" s="137">
        <v>242.6</v>
      </c>
      <c r="G160" s="137">
        <v>242.6</v>
      </c>
      <c r="H160" s="96">
        <f t="shared" si="2"/>
        <v>100</v>
      </c>
    </row>
    <row r="161" spans="1:8" ht="22.5" customHeight="1" x14ac:dyDescent="0.2">
      <c r="A161" s="128" t="s">
        <v>27</v>
      </c>
      <c r="B161" s="129">
        <v>4</v>
      </c>
      <c r="C161" s="130">
        <v>8</v>
      </c>
      <c r="D161" s="131" t="s">
        <v>310</v>
      </c>
      <c r="E161" s="147" t="s">
        <v>25</v>
      </c>
      <c r="F161" s="137">
        <v>242.6</v>
      </c>
      <c r="G161" s="137">
        <v>242.6</v>
      </c>
      <c r="H161" s="96">
        <f t="shared" si="2"/>
        <v>100</v>
      </c>
    </row>
    <row r="162" spans="1:8" ht="12" customHeight="1" x14ac:dyDescent="0.2">
      <c r="A162" s="128" t="s">
        <v>309</v>
      </c>
      <c r="B162" s="129">
        <v>4</v>
      </c>
      <c r="C162" s="130">
        <v>9</v>
      </c>
      <c r="D162" s="131">
        <v>0</v>
      </c>
      <c r="E162" s="147">
        <v>0</v>
      </c>
      <c r="F162" s="137">
        <v>86030.399999999994</v>
      </c>
      <c r="G162" s="137">
        <v>80479.100000000006</v>
      </c>
      <c r="H162" s="96">
        <f t="shared" si="2"/>
        <v>93.54728096114863</v>
      </c>
    </row>
    <row r="163" spans="1:8" ht="33.75" customHeight="1" x14ac:dyDescent="0.2">
      <c r="A163" s="128" t="s">
        <v>100</v>
      </c>
      <c r="B163" s="129">
        <v>4</v>
      </c>
      <c r="C163" s="130">
        <v>9</v>
      </c>
      <c r="D163" s="131" t="s">
        <v>99</v>
      </c>
      <c r="E163" s="147">
        <v>0</v>
      </c>
      <c r="F163" s="137">
        <v>85610.4</v>
      </c>
      <c r="G163" s="137">
        <v>80059.100000000006</v>
      </c>
      <c r="H163" s="96">
        <f t="shared" si="2"/>
        <v>93.515624269948532</v>
      </c>
    </row>
    <row r="164" spans="1:8" ht="22.5" customHeight="1" x14ac:dyDescent="0.2">
      <c r="A164" s="128" t="s">
        <v>308</v>
      </c>
      <c r="B164" s="129">
        <v>4</v>
      </c>
      <c r="C164" s="130">
        <v>9</v>
      </c>
      <c r="D164" s="131" t="s">
        <v>307</v>
      </c>
      <c r="E164" s="147">
        <v>0</v>
      </c>
      <c r="F164" s="137">
        <v>85610.4</v>
      </c>
      <c r="G164" s="137">
        <v>80059.100000000006</v>
      </c>
      <c r="H164" s="96">
        <f t="shared" si="2"/>
        <v>93.515624269948532</v>
      </c>
    </row>
    <row r="165" spans="1:8" ht="12" customHeight="1" x14ac:dyDescent="0.2">
      <c r="A165" s="128" t="s">
        <v>306</v>
      </c>
      <c r="B165" s="129">
        <v>4</v>
      </c>
      <c r="C165" s="130">
        <v>9</v>
      </c>
      <c r="D165" s="131" t="s">
        <v>305</v>
      </c>
      <c r="E165" s="147">
        <v>0</v>
      </c>
      <c r="F165" s="137">
        <v>5485.4</v>
      </c>
      <c r="G165" s="137">
        <v>5485.4</v>
      </c>
      <c r="H165" s="96">
        <f t="shared" si="2"/>
        <v>100</v>
      </c>
    </row>
    <row r="166" spans="1:8" ht="33.75" customHeight="1" x14ac:dyDescent="0.2">
      <c r="A166" s="128" t="s">
        <v>191</v>
      </c>
      <c r="B166" s="129">
        <v>4</v>
      </c>
      <c r="C166" s="130">
        <v>9</v>
      </c>
      <c r="D166" s="131" t="s">
        <v>305</v>
      </c>
      <c r="E166" s="147" t="s">
        <v>189</v>
      </c>
      <c r="F166" s="137">
        <v>5485.4</v>
      </c>
      <c r="G166" s="137">
        <v>5485.4</v>
      </c>
      <c r="H166" s="96">
        <f t="shared" si="2"/>
        <v>100</v>
      </c>
    </row>
    <row r="167" spans="1:8" ht="12" customHeight="1" x14ac:dyDescent="0.2">
      <c r="A167" s="128" t="s">
        <v>304</v>
      </c>
      <c r="B167" s="129">
        <v>4</v>
      </c>
      <c r="C167" s="130">
        <v>9</v>
      </c>
      <c r="D167" s="131" t="s">
        <v>303</v>
      </c>
      <c r="E167" s="147">
        <v>0</v>
      </c>
      <c r="F167" s="137">
        <v>10698.9</v>
      </c>
      <c r="G167" s="137">
        <v>9390.9</v>
      </c>
      <c r="H167" s="96">
        <f t="shared" si="2"/>
        <v>87.774444101730083</v>
      </c>
    </row>
    <row r="168" spans="1:8" ht="33.75" customHeight="1" x14ac:dyDescent="0.2">
      <c r="A168" s="128" t="s">
        <v>191</v>
      </c>
      <c r="B168" s="129">
        <v>4</v>
      </c>
      <c r="C168" s="130">
        <v>9</v>
      </c>
      <c r="D168" s="131" t="s">
        <v>303</v>
      </c>
      <c r="E168" s="147" t="s">
        <v>189</v>
      </c>
      <c r="F168" s="137">
        <v>10698.9</v>
      </c>
      <c r="G168" s="137">
        <v>9390.9</v>
      </c>
      <c r="H168" s="96">
        <f t="shared" si="2"/>
        <v>87.774444101730083</v>
      </c>
    </row>
    <row r="169" spans="1:8" ht="12" customHeight="1" x14ac:dyDescent="0.2">
      <c r="A169" s="128" t="s">
        <v>302</v>
      </c>
      <c r="B169" s="129">
        <v>4</v>
      </c>
      <c r="C169" s="130">
        <v>9</v>
      </c>
      <c r="D169" s="131" t="s">
        <v>301</v>
      </c>
      <c r="E169" s="147">
        <v>0</v>
      </c>
      <c r="F169" s="137">
        <v>2641.9</v>
      </c>
      <c r="G169" s="137">
        <v>2641.9</v>
      </c>
      <c r="H169" s="96">
        <f t="shared" si="2"/>
        <v>100</v>
      </c>
    </row>
    <row r="170" spans="1:8" ht="33.75" customHeight="1" x14ac:dyDescent="0.2">
      <c r="A170" s="128" t="s">
        <v>191</v>
      </c>
      <c r="B170" s="129">
        <v>4</v>
      </c>
      <c r="C170" s="130">
        <v>9</v>
      </c>
      <c r="D170" s="131" t="s">
        <v>301</v>
      </c>
      <c r="E170" s="147" t="s">
        <v>189</v>
      </c>
      <c r="F170" s="137">
        <v>2641.9</v>
      </c>
      <c r="G170" s="137">
        <v>2641.9</v>
      </c>
      <c r="H170" s="96">
        <f t="shared" si="2"/>
        <v>100</v>
      </c>
    </row>
    <row r="171" spans="1:8" ht="12" customHeight="1" x14ac:dyDescent="0.2">
      <c r="A171" s="128" t="s">
        <v>300</v>
      </c>
      <c r="B171" s="129">
        <v>4</v>
      </c>
      <c r="C171" s="130">
        <v>9</v>
      </c>
      <c r="D171" s="131" t="s">
        <v>299</v>
      </c>
      <c r="E171" s="147">
        <v>0</v>
      </c>
      <c r="F171" s="137">
        <v>3650.5</v>
      </c>
      <c r="G171" s="137">
        <v>3378.7</v>
      </c>
      <c r="H171" s="96">
        <f t="shared" si="2"/>
        <v>92.554444596630589</v>
      </c>
    </row>
    <row r="172" spans="1:8" ht="33.75" customHeight="1" x14ac:dyDescent="0.2">
      <c r="A172" s="128" t="s">
        <v>191</v>
      </c>
      <c r="B172" s="129">
        <v>4</v>
      </c>
      <c r="C172" s="130">
        <v>9</v>
      </c>
      <c r="D172" s="131" t="s">
        <v>299</v>
      </c>
      <c r="E172" s="147" t="s">
        <v>189</v>
      </c>
      <c r="F172" s="137">
        <v>3650.5</v>
      </c>
      <c r="G172" s="137">
        <v>3378.7</v>
      </c>
      <c r="H172" s="96">
        <f t="shared" ref="H172:H215" si="3">G172/F172*100</f>
        <v>92.554444596630589</v>
      </c>
    </row>
    <row r="173" spans="1:8" ht="12" customHeight="1" x14ac:dyDescent="0.2">
      <c r="A173" s="128" t="s">
        <v>298</v>
      </c>
      <c r="B173" s="129">
        <v>4</v>
      </c>
      <c r="C173" s="130">
        <v>9</v>
      </c>
      <c r="D173" s="131" t="s">
        <v>297</v>
      </c>
      <c r="E173" s="147">
        <v>0</v>
      </c>
      <c r="F173" s="137">
        <v>2112.3000000000002</v>
      </c>
      <c r="G173" s="137">
        <v>2112.3000000000002</v>
      </c>
      <c r="H173" s="96">
        <f t="shared" si="3"/>
        <v>100</v>
      </c>
    </row>
    <row r="174" spans="1:8" ht="33.75" customHeight="1" x14ac:dyDescent="0.2">
      <c r="A174" s="128" t="s">
        <v>191</v>
      </c>
      <c r="B174" s="129">
        <v>4</v>
      </c>
      <c r="C174" s="130">
        <v>9</v>
      </c>
      <c r="D174" s="131" t="s">
        <v>297</v>
      </c>
      <c r="E174" s="147" t="s">
        <v>189</v>
      </c>
      <c r="F174" s="137">
        <v>2112.3000000000002</v>
      </c>
      <c r="G174" s="137">
        <v>2112.3000000000002</v>
      </c>
      <c r="H174" s="96">
        <f t="shared" si="3"/>
        <v>100</v>
      </c>
    </row>
    <row r="175" spans="1:8" ht="22.5" customHeight="1" x14ac:dyDescent="0.2">
      <c r="A175" s="128" t="s">
        <v>633</v>
      </c>
      <c r="B175" s="129">
        <v>4</v>
      </c>
      <c r="C175" s="130">
        <v>9</v>
      </c>
      <c r="D175" s="131" t="s">
        <v>634</v>
      </c>
      <c r="E175" s="147">
        <v>0</v>
      </c>
      <c r="F175" s="137">
        <v>1320</v>
      </c>
      <c r="G175" s="137">
        <v>870</v>
      </c>
      <c r="H175" s="96">
        <f t="shared" si="3"/>
        <v>65.909090909090907</v>
      </c>
    </row>
    <row r="176" spans="1:8" ht="22.5" customHeight="1" x14ac:dyDescent="0.2">
      <c r="A176" s="128" t="s">
        <v>27</v>
      </c>
      <c r="B176" s="129">
        <v>4</v>
      </c>
      <c r="C176" s="130">
        <v>9</v>
      </c>
      <c r="D176" s="131" t="s">
        <v>634</v>
      </c>
      <c r="E176" s="147" t="s">
        <v>25</v>
      </c>
      <c r="F176" s="137">
        <v>1320</v>
      </c>
      <c r="G176" s="137">
        <v>870</v>
      </c>
      <c r="H176" s="96">
        <f t="shared" si="3"/>
        <v>65.909090909090907</v>
      </c>
    </row>
    <row r="177" spans="1:8" ht="22.5" customHeight="1" x14ac:dyDescent="0.2">
      <c r="A177" s="128" t="s">
        <v>296</v>
      </c>
      <c r="B177" s="129">
        <v>4</v>
      </c>
      <c r="C177" s="130">
        <v>9</v>
      </c>
      <c r="D177" s="131" t="s">
        <v>295</v>
      </c>
      <c r="E177" s="147">
        <v>0</v>
      </c>
      <c r="F177" s="137">
        <v>54556.6</v>
      </c>
      <c r="G177" s="137">
        <v>54179.9</v>
      </c>
      <c r="H177" s="96">
        <f t="shared" si="3"/>
        <v>99.309524420510073</v>
      </c>
    </row>
    <row r="178" spans="1:8" ht="22.5" customHeight="1" x14ac:dyDescent="0.2">
      <c r="A178" s="128" t="s">
        <v>232</v>
      </c>
      <c r="B178" s="129">
        <v>4</v>
      </c>
      <c r="C178" s="130">
        <v>9</v>
      </c>
      <c r="D178" s="131" t="s">
        <v>295</v>
      </c>
      <c r="E178" s="147" t="s">
        <v>230</v>
      </c>
      <c r="F178" s="137">
        <v>54556.6</v>
      </c>
      <c r="G178" s="137">
        <v>54179.9</v>
      </c>
      <c r="H178" s="96">
        <f t="shared" si="3"/>
        <v>99.309524420510073</v>
      </c>
    </row>
    <row r="179" spans="1:8" ht="22.5" customHeight="1" x14ac:dyDescent="0.2">
      <c r="A179" s="128" t="s">
        <v>717</v>
      </c>
      <c r="B179" s="129">
        <v>4</v>
      </c>
      <c r="C179" s="130">
        <v>9</v>
      </c>
      <c r="D179" s="131" t="s">
        <v>718</v>
      </c>
      <c r="E179" s="147">
        <v>0</v>
      </c>
      <c r="F179" s="137">
        <v>5144.8</v>
      </c>
      <c r="G179" s="137">
        <v>2000</v>
      </c>
      <c r="H179" s="96">
        <f t="shared" si="3"/>
        <v>38.874203078836885</v>
      </c>
    </row>
    <row r="180" spans="1:8" ht="22.5" customHeight="1" x14ac:dyDescent="0.2">
      <c r="A180" s="128" t="s">
        <v>232</v>
      </c>
      <c r="B180" s="129">
        <v>4</v>
      </c>
      <c r="C180" s="130">
        <v>9</v>
      </c>
      <c r="D180" s="131" t="s">
        <v>718</v>
      </c>
      <c r="E180" s="147" t="s">
        <v>230</v>
      </c>
      <c r="F180" s="137">
        <v>5144.8</v>
      </c>
      <c r="G180" s="137">
        <v>2000</v>
      </c>
      <c r="H180" s="96">
        <f t="shared" si="3"/>
        <v>38.874203078836885</v>
      </c>
    </row>
    <row r="181" spans="1:8" ht="12" customHeight="1" x14ac:dyDescent="0.2">
      <c r="A181" s="128" t="s">
        <v>182</v>
      </c>
      <c r="B181" s="129">
        <v>4</v>
      </c>
      <c r="C181" s="130">
        <v>9</v>
      </c>
      <c r="D181" s="131" t="s">
        <v>181</v>
      </c>
      <c r="E181" s="147">
        <v>0</v>
      </c>
      <c r="F181" s="137">
        <v>420</v>
      </c>
      <c r="G181" s="137">
        <v>420</v>
      </c>
      <c r="H181" s="96">
        <f t="shared" si="3"/>
        <v>100</v>
      </c>
    </row>
    <row r="182" spans="1:8" ht="22.5" customHeight="1" x14ac:dyDescent="0.2">
      <c r="A182" s="128" t="s">
        <v>294</v>
      </c>
      <c r="B182" s="129">
        <v>4</v>
      </c>
      <c r="C182" s="130">
        <v>9</v>
      </c>
      <c r="D182" s="131" t="s">
        <v>293</v>
      </c>
      <c r="E182" s="147">
        <v>0</v>
      </c>
      <c r="F182" s="137">
        <v>420</v>
      </c>
      <c r="G182" s="137">
        <v>420</v>
      </c>
      <c r="H182" s="96">
        <f t="shared" si="3"/>
        <v>100</v>
      </c>
    </row>
    <row r="183" spans="1:8" ht="22.5" customHeight="1" x14ac:dyDescent="0.2">
      <c r="A183" s="128" t="s">
        <v>292</v>
      </c>
      <c r="B183" s="129">
        <v>4</v>
      </c>
      <c r="C183" s="130">
        <v>9</v>
      </c>
      <c r="D183" s="131" t="s">
        <v>291</v>
      </c>
      <c r="E183" s="147">
        <v>0</v>
      </c>
      <c r="F183" s="137">
        <v>420</v>
      </c>
      <c r="G183" s="137">
        <v>420</v>
      </c>
      <c r="H183" s="96">
        <f t="shared" si="3"/>
        <v>100</v>
      </c>
    </row>
    <row r="184" spans="1:8" ht="33.75" customHeight="1" x14ac:dyDescent="0.2">
      <c r="A184" s="128" t="s">
        <v>191</v>
      </c>
      <c r="B184" s="129">
        <v>4</v>
      </c>
      <c r="C184" s="130">
        <v>9</v>
      </c>
      <c r="D184" s="131" t="s">
        <v>291</v>
      </c>
      <c r="E184" s="147" t="s">
        <v>189</v>
      </c>
      <c r="F184" s="137">
        <v>420</v>
      </c>
      <c r="G184" s="137">
        <v>420</v>
      </c>
      <c r="H184" s="96">
        <f t="shared" si="3"/>
        <v>100</v>
      </c>
    </row>
    <row r="185" spans="1:8" ht="12" customHeight="1" x14ac:dyDescent="0.2">
      <c r="A185" s="128" t="s">
        <v>290</v>
      </c>
      <c r="B185" s="129">
        <v>4</v>
      </c>
      <c r="C185" s="130">
        <v>12</v>
      </c>
      <c r="D185" s="131">
        <v>0</v>
      </c>
      <c r="E185" s="147">
        <v>0</v>
      </c>
      <c r="F185" s="137">
        <v>35864</v>
      </c>
      <c r="G185" s="137">
        <v>24267.5</v>
      </c>
      <c r="H185" s="96">
        <f t="shared" si="3"/>
        <v>67.665346865937991</v>
      </c>
    </row>
    <row r="186" spans="1:8" ht="33.75" customHeight="1" x14ac:dyDescent="0.2">
      <c r="A186" s="128" t="s">
        <v>289</v>
      </c>
      <c r="B186" s="129">
        <v>4</v>
      </c>
      <c r="C186" s="130">
        <v>12</v>
      </c>
      <c r="D186" s="131" t="s">
        <v>288</v>
      </c>
      <c r="E186" s="147">
        <v>0</v>
      </c>
      <c r="F186" s="137">
        <v>347.3</v>
      </c>
      <c r="G186" s="137">
        <v>70.5</v>
      </c>
      <c r="H186" s="96">
        <f t="shared" si="3"/>
        <v>20.299452922545349</v>
      </c>
    </row>
    <row r="187" spans="1:8" ht="45" customHeight="1" x14ac:dyDescent="0.2">
      <c r="A187" s="128" t="s">
        <v>287</v>
      </c>
      <c r="B187" s="129">
        <v>4</v>
      </c>
      <c r="C187" s="130">
        <v>12</v>
      </c>
      <c r="D187" s="131" t="s">
        <v>286</v>
      </c>
      <c r="E187" s="147">
        <v>0</v>
      </c>
      <c r="F187" s="137">
        <v>40</v>
      </c>
      <c r="G187" s="137">
        <v>40</v>
      </c>
      <c r="H187" s="96">
        <f t="shared" si="3"/>
        <v>100</v>
      </c>
    </row>
    <row r="188" spans="1:8" ht="45" customHeight="1" x14ac:dyDescent="0.2">
      <c r="A188" s="128" t="s">
        <v>285</v>
      </c>
      <c r="B188" s="129">
        <v>4</v>
      </c>
      <c r="C188" s="130">
        <v>12</v>
      </c>
      <c r="D188" s="131" t="s">
        <v>284</v>
      </c>
      <c r="E188" s="147">
        <v>0</v>
      </c>
      <c r="F188" s="137">
        <v>40</v>
      </c>
      <c r="G188" s="137">
        <v>40</v>
      </c>
      <c r="H188" s="96">
        <f t="shared" si="3"/>
        <v>100</v>
      </c>
    </row>
    <row r="189" spans="1:8" ht="22.5" customHeight="1" x14ac:dyDescent="0.2">
      <c r="A189" s="128" t="s">
        <v>27</v>
      </c>
      <c r="B189" s="129">
        <v>4</v>
      </c>
      <c r="C189" s="130">
        <v>12</v>
      </c>
      <c r="D189" s="131" t="s">
        <v>284</v>
      </c>
      <c r="E189" s="147" t="s">
        <v>25</v>
      </c>
      <c r="F189" s="137">
        <v>40</v>
      </c>
      <c r="G189" s="137">
        <v>40</v>
      </c>
      <c r="H189" s="96">
        <f t="shared" si="3"/>
        <v>100</v>
      </c>
    </row>
    <row r="190" spans="1:8" ht="22.5" customHeight="1" x14ac:dyDescent="0.2">
      <c r="A190" s="128" t="s">
        <v>283</v>
      </c>
      <c r="B190" s="129">
        <v>4</v>
      </c>
      <c r="C190" s="130">
        <v>12</v>
      </c>
      <c r="D190" s="131" t="s">
        <v>282</v>
      </c>
      <c r="E190" s="147">
        <v>0</v>
      </c>
      <c r="F190" s="137">
        <v>307.3</v>
      </c>
      <c r="G190" s="137">
        <v>30.5</v>
      </c>
      <c r="H190" s="96">
        <f t="shared" si="3"/>
        <v>9.9251545720793999</v>
      </c>
    </row>
    <row r="191" spans="1:8" ht="22.5" customHeight="1" x14ac:dyDescent="0.2">
      <c r="A191" s="128" t="s">
        <v>281</v>
      </c>
      <c r="B191" s="129">
        <v>4</v>
      </c>
      <c r="C191" s="130">
        <v>12</v>
      </c>
      <c r="D191" s="131" t="s">
        <v>280</v>
      </c>
      <c r="E191" s="147">
        <v>0</v>
      </c>
      <c r="F191" s="137">
        <v>307.3</v>
      </c>
      <c r="G191" s="137">
        <v>30.5</v>
      </c>
      <c r="H191" s="96">
        <f t="shared" si="3"/>
        <v>9.9251545720793999</v>
      </c>
    </row>
    <row r="192" spans="1:8" ht="22.5" customHeight="1" x14ac:dyDescent="0.2">
      <c r="A192" s="128" t="s">
        <v>27</v>
      </c>
      <c r="B192" s="129">
        <v>4</v>
      </c>
      <c r="C192" s="130">
        <v>12</v>
      </c>
      <c r="D192" s="131" t="s">
        <v>280</v>
      </c>
      <c r="E192" s="147" t="s">
        <v>25</v>
      </c>
      <c r="F192" s="137">
        <v>307.3</v>
      </c>
      <c r="G192" s="137">
        <v>30.5</v>
      </c>
      <c r="H192" s="96">
        <f t="shared" si="3"/>
        <v>9.9251545720793999</v>
      </c>
    </row>
    <row r="193" spans="1:8" ht="22.5" customHeight="1" x14ac:dyDescent="0.2">
      <c r="A193" s="128" t="s">
        <v>279</v>
      </c>
      <c r="B193" s="129">
        <v>4</v>
      </c>
      <c r="C193" s="130">
        <v>12</v>
      </c>
      <c r="D193" s="131" t="s">
        <v>278</v>
      </c>
      <c r="E193" s="147">
        <v>0</v>
      </c>
      <c r="F193" s="137">
        <v>6574.6</v>
      </c>
      <c r="G193" s="137">
        <v>4394.3</v>
      </c>
      <c r="H193" s="96">
        <f t="shared" si="3"/>
        <v>66.837526237337627</v>
      </c>
    </row>
    <row r="194" spans="1:8" ht="22.5" customHeight="1" x14ac:dyDescent="0.2">
      <c r="A194" s="128" t="s">
        <v>277</v>
      </c>
      <c r="B194" s="129">
        <v>4</v>
      </c>
      <c r="C194" s="130">
        <v>12</v>
      </c>
      <c r="D194" s="131" t="s">
        <v>276</v>
      </c>
      <c r="E194" s="147">
        <v>0</v>
      </c>
      <c r="F194" s="137">
        <v>296</v>
      </c>
      <c r="G194" s="137"/>
      <c r="H194" s="96"/>
    </row>
    <row r="195" spans="1:8" ht="33.75" customHeight="1" x14ac:dyDescent="0.2">
      <c r="A195" s="128" t="s">
        <v>275</v>
      </c>
      <c r="B195" s="129">
        <v>4</v>
      </c>
      <c r="C195" s="130">
        <v>12</v>
      </c>
      <c r="D195" s="131" t="s">
        <v>274</v>
      </c>
      <c r="E195" s="147">
        <v>0</v>
      </c>
      <c r="F195" s="137">
        <v>296</v>
      </c>
      <c r="G195" s="137"/>
      <c r="H195" s="96"/>
    </row>
    <row r="196" spans="1:8" ht="22.5" customHeight="1" x14ac:dyDescent="0.2">
      <c r="A196" s="128" t="s">
        <v>27</v>
      </c>
      <c r="B196" s="129">
        <v>4</v>
      </c>
      <c r="C196" s="130">
        <v>12</v>
      </c>
      <c r="D196" s="131" t="s">
        <v>274</v>
      </c>
      <c r="E196" s="147" t="s">
        <v>25</v>
      </c>
      <c r="F196" s="137">
        <v>296</v>
      </c>
      <c r="G196" s="137"/>
      <c r="H196" s="96"/>
    </row>
    <row r="197" spans="1:8" ht="22.5" customHeight="1" x14ac:dyDescent="0.2">
      <c r="A197" s="128" t="s">
        <v>273</v>
      </c>
      <c r="B197" s="129">
        <v>4</v>
      </c>
      <c r="C197" s="130">
        <v>12</v>
      </c>
      <c r="D197" s="131" t="s">
        <v>272</v>
      </c>
      <c r="E197" s="147">
        <v>0</v>
      </c>
      <c r="F197" s="137">
        <v>600</v>
      </c>
      <c r="G197" s="137">
        <v>400</v>
      </c>
      <c r="H197" s="96">
        <f t="shared" si="3"/>
        <v>66.666666666666657</v>
      </c>
    </row>
    <row r="198" spans="1:8" ht="22.5" customHeight="1" x14ac:dyDescent="0.2">
      <c r="A198" s="128" t="s">
        <v>271</v>
      </c>
      <c r="B198" s="129">
        <v>4</v>
      </c>
      <c r="C198" s="130">
        <v>12</v>
      </c>
      <c r="D198" s="131" t="s">
        <v>270</v>
      </c>
      <c r="E198" s="147">
        <v>0</v>
      </c>
      <c r="F198" s="137">
        <v>600</v>
      </c>
      <c r="G198" s="137">
        <v>400</v>
      </c>
      <c r="H198" s="96">
        <f t="shared" si="3"/>
        <v>66.666666666666657</v>
      </c>
    </row>
    <row r="199" spans="1:8" ht="33.75" customHeight="1" x14ac:dyDescent="0.2">
      <c r="A199" s="128" t="s">
        <v>191</v>
      </c>
      <c r="B199" s="129">
        <v>4</v>
      </c>
      <c r="C199" s="130">
        <v>12</v>
      </c>
      <c r="D199" s="131" t="s">
        <v>270</v>
      </c>
      <c r="E199" s="147" t="s">
        <v>189</v>
      </c>
      <c r="F199" s="137">
        <v>600</v>
      </c>
      <c r="G199" s="137">
        <v>400</v>
      </c>
      <c r="H199" s="96">
        <f t="shared" si="3"/>
        <v>66.666666666666657</v>
      </c>
    </row>
    <row r="200" spans="1:8" ht="22.5" customHeight="1" x14ac:dyDescent="0.2">
      <c r="A200" s="128" t="s">
        <v>269</v>
      </c>
      <c r="B200" s="129">
        <v>4</v>
      </c>
      <c r="C200" s="130">
        <v>12</v>
      </c>
      <c r="D200" s="131" t="s">
        <v>268</v>
      </c>
      <c r="E200" s="147">
        <v>0</v>
      </c>
      <c r="F200" s="137">
        <v>5678.6</v>
      </c>
      <c r="G200" s="137">
        <v>3994.3</v>
      </c>
      <c r="H200" s="96">
        <f t="shared" si="3"/>
        <v>70.339520304300351</v>
      </c>
    </row>
    <row r="201" spans="1:8" ht="22.5" customHeight="1" x14ac:dyDescent="0.2">
      <c r="A201" s="128" t="s">
        <v>267</v>
      </c>
      <c r="B201" s="129">
        <v>4</v>
      </c>
      <c r="C201" s="130">
        <v>12</v>
      </c>
      <c r="D201" s="131" t="s">
        <v>266</v>
      </c>
      <c r="E201" s="147">
        <v>0</v>
      </c>
      <c r="F201" s="137">
        <v>108.8</v>
      </c>
      <c r="G201" s="137">
        <v>108.8</v>
      </c>
      <c r="H201" s="96">
        <f t="shared" si="3"/>
        <v>100</v>
      </c>
    </row>
    <row r="202" spans="1:8" ht="22.5" customHeight="1" x14ac:dyDescent="0.2">
      <c r="A202" s="128" t="s">
        <v>27</v>
      </c>
      <c r="B202" s="129">
        <v>4</v>
      </c>
      <c r="C202" s="130">
        <v>12</v>
      </c>
      <c r="D202" s="131" t="s">
        <v>266</v>
      </c>
      <c r="E202" s="147" t="s">
        <v>25</v>
      </c>
      <c r="F202" s="137">
        <v>108.8</v>
      </c>
      <c r="G202" s="137">
        <v>108.8</v>
      </c>
      <c r="H202" s="96">
        <f t="shared" si="3"/>
        <v>100</v>
      </c>
    </row>
    <row r="203" spans="1:8" ht="33.75" customHeight="1" x14ac:dyDescent="0.2">
      <c r="A203" s="128" t="s">
        <v>265</v>
      </c>
      <c r="B203" s="129">
        <v>4</v>
      </c>
      <c r="C203" s="130">
        <v>12</v>
      </c>
      <c r="D203" s="131" t="s">
        <v>264</v>
      </c>
      <c r="E203" s="147">
        <v>0</v>
      </c>
      <c r="F203" s="137">
        <v>276.5</v>
      </c>
      <c r="G203" s="137">
        <v>276.5</v>
      </c>
      <c r="H203" s="96">
        <f t="shared" si="3"/>
        <v>100</v>
      </c>
    </row>
    <row r="204" spans="1:8" ht="22.5" customHeight="1" x14ac:dyDescent="0.2">
      <c r="A204" s="128" t="s">
        <v>27</v>
      </c>
      <c r="B204" s="129">
        <v>4</v>
      </c>
      <c r="C204" s="130">
        <v>12</v>
      </c>
      <c r="D204" s="131" t="s">
        <v>264</v>
      </c>
      <c r="E204" s="147" t="s">
        <v>25</v>
      </c>
      <c r="F204" s="137">
        <v>276.5</v>
      </c>
      <c r="G204" s="137">
        <v>276.5</v>
      </c>
      <c r="H204" s="96">
        <f t="shared" si="3"/>
        <v>100</v>
      </c>
    </row>
    <row r="205" spans="1:8" ht="22.5" customHeight="1" x14ac:dyDescent="0.2">
      <c r="A205" s="128" t="s">
        <v>263</v>
      </c>
      <c r="B205" s="129">
        <v>4</v>
      </c>
      <c r="C205" s="130">
        <v>12</v>
      </c>
      <c r="D205" s="131" t="s">
        <v>262</v>
      </c>
      <c r="E205" s="147">
        <v>0</v>
      </c>
      <c r="F205" s="137">
        <v>4699.8</v>
      </c>
      <c r="G205" s="137">
        <v>3008</v>
      </c>
      <c r="H205" s="96">
        <f t="shared" si="3"/>
        <v>64.0027235201498</v>
      </c>
    </row>
    <row r="206" spans="1:8" ht="33.75" customHeight="1" x14ac:dyDescent="0.2">
      <c r="A206" s="128" t="s">
        <v>12</v>
      </c>
      <c r="B206" s="129">
        <v>4</v>
      </c>
      <c r="C206" s="130">
        <v>12</v>
      </c>
      <c r="D206" s="131" t="s">
        <v>262</v>
      </c>
      <c r="E206" s="147" t="s">
        <v>10</v>
      </c>
      <c r="F206" s="137">
        <v>4699.8</v>
      </c>
      <c r="G206" s="137">
        <v>3008</v>
      </c>
      <c r="H206" s="96">
        <f t="shared" si="3"/>
        <v>64.0027235201498</v>
      </c>
    </row>
    <row r="207" spans="1:8" ht="22.5" customHeight="1" x14ac:dyDescent="0.2">
      <c r="A207" s="128" t="s">
        <v>261</v>
      </c>
      <c r="B207" s="129">
        <v>4</v>
      </c>
      <c r="C207" s="130">
        <v>12</v>
      </c>
      <c r="D207" s="131" t="s">
        <v>260</v>
      </c>
      <c r="E207" s="147">
        <v>0</v>
      </c>
      <c r="F207" s="137">
        <v>607</v>
      </c>
      <c r="G207" s="137">
        <v>601</v>
      </c>
      <c r="H207" s="96">
        <f t="shared" si="3"/>
        <v>99.011532125205932</v>
      </c>
    </row>
    <row r="208" spans="1:8" ht="22.5" customHeight="1" x14ac:dyDescent="0.2">
      <c r="A208" s="128" t="s">
        <v>27</v>
      </c>
      <c r="B208" s="129">
        <v>4</v>
      </c>
      <c r="C208" s="130">
        <v>12</v>
      </c>
      <c r="D208" s="131" t="s">
        <v>260</v>
      </c>
      <c r="E208" s="147" t="s">
        <v>25</v>
      </c>
      <c r="F208" s="137">
        <v>607</v>
      </c>
      <c r="G208" s="137">
        <v>601</v>
      </c>
      <c r="H208" s="96">
        <f t="shared" si="3"/>
        <v>99.011532125205932</v>
      </c>
    </row>
    <row r="209" spans="1:8" ht="33.75" customHeight="1" x14ac:dyDescent="0.2">
      <c r="A209" s="128" t="s">
        <v>100</v>
      </c>
      <c r="B209" s="129">
        <v>4</v>
      </c>
      <c r="C209" s="130">
        <v>12</v>
      </c>
      <c r="D209" s="131" t="s">
        <v>99</v>
      </c>
      <c r="E209" s="147">
        <v>0</v>
      </c>
      <c r="F209" s="137">
        <v>1331.9</v>
      </c>
      <c r="G209" s="137">
        <v>1101.9000000000001</v>
      </c>
      <c r="H209" s="96">
        <f t="shared" si="3"/>
        <v>82.731436294016063</v>
      </c>
    </row>
    <row r="210" spans="1:8" ht="12" customHeight="1" x14ac:dyDescent="0.2">
      <c r="A210" s="128" t="s">
        <v>259</v>
      </c>
      <c r="B210" s="129">
        <v>4</v>
      </c>
      <c r="C210" s="130">
        <v>12</v>
      </c>
      <c r="D210" s="131" t="s">
        <v>258</v>
      </c>
      <c r="E210" s="147">
        <v>0</v>
      </c>
      <c r="F210" s="137">
        <v>1331.9</v>
      </c>
      <c r="G210" s="137">
        <v>1101.9000000000001</v>
      </c>
      <c r="H210" s="96">
        <f t="shared" si="3"/>
        <v>82.731436294016063</v>
      </c>
    </row>
    <row r="211" spans="1:8" ht="22.5" customHeight="1" x14ac:dyDescent="0.2">
      <c r="A211" s="128" t="s">
        <v>257</v>
      </c>
      <c r="B211" s="129">
        <v>4</v>
      </c>
      <c r="C211" s="130">
        <v>12</v>
      </c>
      <c r="D211" s="131" t="s">
        <v>256</v>
      </c>
      <c r="E211" s="147">
        <v>0</v>
      </c>
      <c r="F211" s="137">
        <v>1331.9</v>
      </c>
      <c r="G211" s="137">
        <v>1101.9000000000001</v>
      </c>
      <c r="H211" s="96">
        <f t="shared" si="3"/>
        <v>82.731436294016063</v>
      </c>
    </row>
    <row r="212" spans="1:8" ht="22.5" customHeight="1" x14ac:dyDescent="0.2">
      <c r="A212" s="128" t="s">
        <v>27</v>
      </c>
      <c r="B212" s="129">
        <v>4</v>
      </c>
      <c r="C212" s="130">
        <v>12</v>
      </c>
      <c r="D212" s="131" t="s">
        <v>256</v>
      </c>
      <c r="E212" s="147" t="s">
        <v>25</v>
      </c>
      <c r="F212" s="137">
        <v>1331.9</v>
      </c>
      <c r="G212" s="137">
        <v>1101.9000000000001</v>
      </c>
      <c r="H212" s="96">
        <f t="shared" si="3"/>
        <v>82.731436294016063</v>
      </c>
    </row>
    <row r="213" spans="1:8" ht="22.5" customHeight="1" x14ac:dyDescent="0.2">
      <c r="A213" s="128" t="s">
        <v>601</v>
      </c>
      <c r="B213" s="129">
        <v>4</v>
      </c>
      <c r="C213" s="130">
        <v>12</v>
      </c>
      <c r="D213" s="131" t="s">
        <v>48</v>
      </c>
      <c r="E213" s="147">
        <v>0</v>
      </c>
      <c r="F213" s="137">
        <v>763.3</v>
      </c>
      <c r="G213" s="137">
        <v>763.3</v>
      </c>
      <c r="H213" s="96">
        <f t="shared" si="3"/>
        <v>100</v>
      </c>
    </row>
    <row r="214" spans="1:8" ht="22.5" customHeight="1" x14ac:dyDescent="0.2">
      <c r="A214" s="128" t="s">
        <v>47</v>
      </c>
      <c r="B214" s="129">
        <v>4</v>
      </c>
      <c r="C214" s="130">
        <v>12</v>
      </c>
      <c r="D214" s="131" t="s">
        <v>46</v>
      </c>
      <c r="E214" s="147">
        <v>0</v>
      </c>
      <c r="F214" s="137">
        <v>670.8</v>
      </c>
      <c r="G214" s="137">
        <v>670.8</v>
      </c>
      <c r="H214" s="96">
        <f t="shared" si="3"/>
        <v>100</v>
      </c>
    </row>
    <row r="215" spans="1:8" ht="12" customHeight="1" x14ac:dyDescent="0.2">
      <c r="A215" s="128" t="s">
        <v>652</v>
      </c>
      <c r="B215" s="129">
        <v>4</v>
      </c>
      <c r="C215" s="130">
        <v>12</v>
      </c>
      <c r="D215" s="131" t="s">
        <v>46</v>
      </c>
      <c r="E215" s="147">
        <v>100</v>
      </c>
      <c r="F215" s="137">
        <v>670.8</v>
      </c>
      <c r="G215" s="137">
        <v>670.8</v>
      </c>
      <c r="H215" s="96">
        <f t="shared" si="3"/>
        <v>100</v>
      </c>
    </row>
    <row r="216" spans="1:8" ht="22.5" customHeight="1" x14ac:dyDescent="0.2">
      <c r="A216" s="128" t="s">
        <v>657</v>
      </c>
      <c r="B216" s="129">
        <v>4</v>
      </c>
      <c r="C216" s="130">
        <v>12</v>
      </c>
      <c r="D216" s="131" t="s">
        <v>36</v>
      </c>
      <c r="E216" s="147">
        <v>0</v>
      </c>
      <c r="F216" s="137">
        <v>92.5</v>
      </c>
      <c r="G216" s="137">
        <v>92.5</v>
      </c>
      <c r="H216" s="96">
        <f t="shared" ref="H216:H272" si="4">G216/F216*100</f>
        <v>100</v>
      </c>
    </row>
    <row r="217" spans="1:8" ht="22.5" customHeight="1" x14ac:dyDescent="0.2">
      <c r="A217" s="128" t="s">
        <v>27</v>
      </c>
      <c r="B217" s="129">
        <v>4</v>
      </c>
      <c r="C217" s="130">
        <v>12</v>
      </c>
      <c r="D217" s="131" t="s">
        <v>36</v>
      </c>
      <c r="E217" s="147" t="s">
        <v>25</v>
      </c>
      <c r="F217" s="137">
        <v>92.5</v>
      </c>
      <c r="G217" s="137">
        <v>92.5</v>
      </c>
      <c r="H217" s="96">
        <f t="shared" si="4"/>
        <v>100</v>
      </c>
    </row>
    <row r="218" spans="1:8" ht="12" customHeight="1" x14ac:dyDescent="0.2">
      <c r="A218" s="128" t="s">
        <v>196</v>
      </c>
      <c r="B218" s="129">
        <v>4</v>
      </c>
      <c r="C218" s="130">
        <v>12</v>
      </c>
      <c r="D218" s="131" t="s">
        <v>195</v>
      </c>
      <c r="E218" s="147">
        <v>0</v>
      </c>
      <c r="F218" s="137">
        <v>46.7</v>
      </c>
      <c r="G218" s="137">
        <v>46.7</v>
      </c>
      <c r="H218" s="96">
        <f t="shared" si="4"/>
        <v>100</v>
      </c>
    </row>
    <row r="219" spans="1:8" ht="22.5" customHeight="1" x14ac:dyDescent="0.2">
      <c r="A219" s="128" t="s">
        <v>27</v>
      </c>
      <c r="B219" s="129">
        <v>4</v>
      </c>
      <c r="C219" s="130">
        <v>12</v>
      </c>
      <c r="D219" s="131" t="s">
        <v>195</v>
      </c>
      <c r="E219" s="147" t="s">
        <v>25</v>
      </c>
      <c r="F219" s="137">
        <v>46.7</v>
      </c>
      <c r="G219" s="137">
        <v>46.7</v>
      </c>
      <c r="H219" s="96">
        <f t="shared" si="4"/>
        <v>100</v>
      </c>
    </row>
    <row r="220" spans="1:8" ht="12" customHeight="1" x14ac:dyDescent="0.2">
      <c r="A220" s="128" t="s">
        <v>255</v>
      </c>
      <c r="B220" s="129">
        <v>4</v>
      </c>
      <c r="C220" s="130">
        <v>12</v>
      </c>
      <c r="D220" s="131" t="s">
        <v>254</v>
      </c>
      <c r="E220" s="147">
        <v>0</v>
      </c>
      <c r="F220" s="137">
        <v>40</v>
      </c>
      <c r="G220" s="137">
        <v>40</v>
      </c>
      <c r="H220" s="96">
        <f t="shared" si="4"/>
        <v>100</v>
      </c>
    </row>
    <row r="221" spans="1:8" ht="33.75" customHeight="1" x14ac:dyDescent="0.2">
      <c r="A221" s="128" t="s">
        <v>120</v>
      </c>
      <c r="B221" s="129">
        <v>4</v>
      </c>
      <c r="C221" s="130">
        <v>12</v>
      </c>
      <c r="D221" s="131" t="s">
        <v>254</v>
      </c>
      <c r="E221" s="147" t="s">
        <v>119</v>
      </c>
      <c r="F221" s="137">
        <v>40</v>
      </c>
      <c r="G221" s="137">
        <v>40</v>
      </c>
      <c r="H221" s="96">
        <f t="shared" si="4"/>
        <v>100</v>
      </c>
    </row>
    <row r="222" spans="1:8" ht="22.5" customHeight="1" x14ac:dyDescent="0.2">
      <c r="A222" s="128" t="s">
        <v>143</v>
      </c>
      <c r="B222" s="129">
        <v>4</v>
      </c>
      <c r="C222" s="130">
        <v>12</v>
      </c>
      <c r="D222" s="131" t="s">
        <v>142</v>
      </c>
      <c r="E222" s="147">
        <v>0</v>
      </c>
      <c r="F222" s="137">
        <v>26746.7</v>
      </c>
      <c r="G222" s="137">
        <v>17850.8</v>
      </c>
      <c r="H222" s="96">
        <f t="shared" si="4"/>
        <v>66.740195986794632</v>
      </c>
    </row>
    <row r="223" spans="1:8" ht="22.5" customHeight="1" x14ac:dyDescent="0.2">
      <c r="A223" s="128" t="s">
        <v>141</v>
      </c>
      <c r="B223" s="129">
        <v>4</v>
      </c>
      <c r="C223" s="130">
        <v>12</v>
      </c>
      <c r="D223" s="131" t="s">
        <v>140</v>
      </c>
      <c r="E223" s="147">
        <v>0</v>
      </c>
      <c r="F223" s="137">
        <v>26746.7</v>
      </c>
      <c r="G223" s="137">
        <v>17850.8</v>
      </c>
      <c r="H223" s="96">
        <f t="shared" si="4"/>
        <v>66.740195986794632</v>
      </c>
    </row>
    <row r="224" spans="1:8" ht="33.75" customHeight="1" x14ac:dyDescent="0.2">
      <c r="A224" s="128" t="s">
        <v>120</v>
      </c>
      <c r="B224" s="129">
        <v>4</v>
      </c>
      <c r="C224" s="130">
        <v>12</v>
      </c>
      <c r="D224" s="131" t="s">
        <v>140</v>
      </c>
      <c r="E224" s="147" t="s">
        <v>119</v>
      </c>
      <c r="F224" s="137">
        <v>16009.9</v>
      </c>
      <c r="G224" s="137">
        <v>7114</v>
      </c>
      <c r="H224" s="96">
        <f t="shared" si="4"/>
        <v>44.435005840136412</v>
      </c>
    </row>
    <row r="225" spans="1:8" ht="22.5" customHeight="1" x14ac:dyDescent="0.2">
      <c r="A225" s="128" t="s">
        <v>17</v>
      </c>
      <c r="B225" s="129">
        <v>4</v>
      </c>
      <c r="C225" s="130">
        <v>12</v>
      </c>
      <c r="D225" s="131" t="s">
        <v>725</v>
      </c>
      <c r="E225" s="147">
        <v>0</v>
      </c>
      <c r="F225" s="137">
        <v>5913.2</v>
      </c>
      <c r="G225" s="137">
        <v>5913.2</v>
      </c>
      <c r="H225" s="96">
        <f t="shared" si="4"/>
        <v>100</v>
      </c>
    </row>
    <row r="226" spans="1:8" ht="33.75" customHeight="1" x14ac:dyDescent="0.2">
      <c r="A226" s="128" t="s">
        <v>120</v>
      </c>
      <c r="B226" s="129">
        <v>4</v>
      </c>
      <c r="C226" s="130">
        <v>12</v>
      </c>
      <c r="D226" s="131" t="s">
        <v>725</v>
      </c>
      <c r="E226" s="147" t="s">
        <v>119</v>
      </c>
      <c r="F226" s="137">
        <v>5913.2</v>
      </c>
      <c r="G226" s="137">
        <v>5913.2</v>
      </c>
      <c r="H226" s="96">
        <f t="shared" si="4"/>
        <v>100</v>
      </c>
    </row>
    <row r="227" spans="1:8" ht="12" customHeight="1" x14ac:dyDescent="0.2">
      <c r="A227" s="128" t="s">
        <v>15</v>
      </c>
      <c r="B227" s="129">
        <v>4</v>
      </c>
      <c r="C227" s="130">
        <v>12</v>
      </c>
      <c r="D227" s="131" t="s">
        <v>736</v>
      </c>
      <c r="E227" s="147">
        <v>0</v>
      </c>
      <c r="F227" s="137">
        <v>3031.7</v>
      </c>
      <c r="G227" s="137">
        <v>3031.7</v>
      </c>
      <c r="H227" s="96">
        <f t="shared" si="4"/>
        <v>100</v>
      </c>
    </row>
    <row r="228" spans="1:8" ht="33.75" customHeight="1" x14ac:dyDescent="0.2">
      <c r="A228" s="128" t="s">
        <v>120</v>
      </c>
      <c r="B228" s="129">
        <v>4</v>
      </c>
      <c r="C228" s="130">
        <v>12</v>
      </c>
      <c r="D228" s="131" t="s">
        <v>736</v>
      </c>
      <c r="E228" s="147" t="s">
        <v>119</v>
      </c>
      <c r="F228" s="137">
        <v>3031.7</v>
      </c>
      <c r="G228" s="137">
        <v>3031.7</v>
      </c>
      <c r="H228" s="96">
        <f t="shared" si="4"/>
        <v>100</v>
      </c>
    </row>
    <row r="229" spans="1:8" ht="22.5" customHeight="1" x14ac:dyDescent="0.2">
      <c r="A229" s="128" t="s">
        <v>13</v>
      </c>
      <c r="B229" s="129">
        <v>4</v>
      </c>
      <c r="C229" s="130">
        <v>12</v>
      </c>
      <c r="D229" s="131" t="s">
        <v>737</v>
      </c>
      <c r="E229" s="147">
        <v>0</v>
      </c>
      <c r="F229" s="137">
        <v>107.7</v>
      </c>
      <c r="G229" s="137">
        <v>107.7</v>
      </c>
      <c r="H229" s="96">
        <f t="shared" si="4"/>
        <v>100</v>
      </c>
    </row>
    <row r="230" spans="1:8" ht="33.75" customHeight="1" x14ac:dyDescent="0.2">
      <c r="A230" s="128" t="s">
        <v>120</v>
      </c>
      <c r="B230" s="129">
        <v>4</v>
      </c>
      <c r="C230" s="130">
        <v>12</v>
      </c>
      <c r="D230" s="131" t="s">
        <v>737</v>
      </c>
      <c r="E230" s="147" t="s">
        <v>119</v>
      </c>
      <c r="F230" s="137">
        <v>107.7</v>
      </c>
      <c r="G230" s="137">
        <v>107.7</v>
      </c>
      <c r="H230" s="96">
        <f t="shared" si="4"/>
        <v>100</v>
      </c>
    </row>
    <row r="231" spans="1:8" ht="12" customHeight="1" x14ac:dyDescent="0.2">
      <c r="A231" s="128" t="s">
        <v>102</v>
      </c>
      <c r="B231" s="129">
        <v>4</v>
      </c>
      <c r="C231" s="130">
        <v>12</v>
      </c>
      <c r="D231" s="131" t="s">
        <v>738</v>
      </c>
      <c r="E231" s="147">
        <v>0</v>
      </c>
      <c r="F231" s="137">
        <v>722.7</v>
      </c>
      <c r="G231" s="137">
        <v>722.7</v>
      </c>
      <c r="H231" s="96">
        <f t="shared" si="4"/>
        <v>100</v>
      </c>
    </row>
    <row r="232" spans="1:8" ht="33.75" customHeight="1" x14ac:dyDescent="0.2">
      <c r="A232" s="128" t="s">
        <v>120</v>
      </c>
      <c r="B232" s="129">
        <v>4</v>
      </c>
      <c r="C232" s="130">
        <v>12</v>
      </c>
      <c r="D232" s="131" t="s">
        <v>738</v>
      </c>
      <c r="E232" s="147" t="s">
        <v>119</v>
      </c>
      <c r="F232" s="137">
        <v>722.7</v>
      </c>
      <c r="G232" s="137">
        <v>722.7</v>
      </c>
      <c r="H232" s="96">
        <f t="shared" si="4"/>
        <v>100</v>
      </c>
    </row>
    <row r="233" spans="1:8" ht="12" customHeight="1" x14ac:dyDescent="0.2">
      <c r="A233" s="128" t="s">
        <v>24</v>
      </c>
      <c r="B233" s="129">
        <v>4</v>
      </c>
      <c r="C233" s="130">
        <v>12</v>
      </c>
      <c r="D233" s="131" t="s">
        <v>739</v>
      </c>
      <c r="E233" s="147">
        <v>0</v>
      </c>
      <c r="F233" s="137">
        <v>562.70000000000005</v>
      </c>
      <c r="G233" s="137">
        <v>562.70000000000005</v>
      </c>
      <c r="H233" s="96">
        <f t="shared" si="4"/>
        <v>100</v>
      </c>
    </row>
    <row r="234" spans="1:8" ht="33.75" customHeight="1" x14ac:dyDescent="0.2">
      <c r="A234" s="128" t="s">
        <v>120</v>
      </c>
      <c r="B234" s="129">
        <v>4</v>
      </c>
      <c r="C234" s="130">
        <v>12</v>
      </c>
      <c r="D234" s="131" t="s">
        <v>739</v>
      </c>
      <c r="E234" s="147" t="s">
        <v>119</v>
      </c>
      <c r="F234" s="137">
        <v>562.70000000000005</v>
      </c>
      <c r="G234" s="137">
        <v>562.70000000000005</v>
      </c>
      <c r="H234" s="96">
        <f t="shared" si="4"/>
        <v>100</v>
      </c>
    </row>
    <row r="235" spans="1:8" ht="12" customHeight="1" x14ac:dyDescent="0.2">
      <c r="A235" s="128" t="s">
        <v>23</v>
      </c>
      <c r="B235" s="129">
        <v>4</v>
      </c>
      <c r="C235" s="130">
        <v>12</v>
      </c>
      <c r="D235" s="131" t="s">
        <v>740</v>
      </c>
      <c r="E235" s="147">
        <v>0</v>
      </c>
      <c r="F235" s="137">
        <v>282.89999999999998</v>
      </c>
      <c r="G235" s="137">
        <v>282.89999999999998</v>
      </c>
      <c r="H235" s="96">
        <f t="shared" si="4"/>
        <v>100</v>
      </c>
    </row>
    <row r="236" spans="1:8" ht="33.75" customHeight="1" x14ac:dyDescent="0.2">
      <c r="A236" s="128" t="s">
        <v>120</v>
      </c>
      <c r="B236" s="129">
        <v>4</v>
      </c>
      <c r="C236" s="130">
        <v>12</v>
      </c>
      <c r="D236" s="131" t="s">
        <v>740</v>
      </c>
      <c r="E236" s="147" t="s">
        <v>119</v>
      </c>
      <c r="F236" s="137">
        <v>282.89999999999998</v>
      </c>
      <c r="G236" s="137">
        <v>282.89999999999998</v>
      </c>
      <c r="H236" s="96">
        <f t="shared" si="4"/>
        <v>100</v>
      </c>
    </row>
    <row r="237" spans="1:8" ht="12" customHeight="1" x14ac:dyDescent="0.2">
      <c r="A237" s="128" t="s">
        <v>22</v>
      </c>
      <c r="B237" s="129">
        <v>4</v>
      </c>
      <c r="C237" s="130">
        <v>12</v>
      </c>
      <c r="D237" s="131" t="s">
        <v>741</v>
      </c>
      <c r="E237" s="147">
        <v>0</v>
      </c>
      <c r="F237" s="137">
        <v>115.9</v>
      </c>
      <c r="G237" s="137">
        <v>115.9</v>
      </c>
      <c r="H237" s="96">
        <f t="shared" si="4"/>
        <v>100</v>
      </c>
    </row>
    <row r="238" spans="1:8" ht="33.75" customHeight="1" x14ac:dyDescent="0.2">
      <c r="A238" s="128" t="s">
        <v>120</v>
      </c>
      <c r="B238" s="129">
        <v>4</v>
      </c>
      <c r="C238" s="130">
        <v>12</v>
      </c>
      <c r="D238" s="131" t="s">
        <v>741</v>
      </c>
      <c r="E238" s="147" t="s">
        <v>119</v>
      </c>
      <c r="F238" s="137">
        <v>115.9</v>
      </c>
      <c r="G238" s="137">
        <v>115.9</v>
      </c>
      <c r="H238" s="96">
        <f t="shared" si="4"/>
        <v>100</v>
      </c>
    </row>
    <row r="239" spans="1:8" ht="12" customHeight="1" x14ac:dyDescent="0.2">
      <c r="A239" s="128" t="s">
        <v>253</v>
      </c>
      <c r="B239" s="129">
        <v>5</v>
      </c>
      <c r="C239" s="130">
        <v>0</v>
      </c>
      <c r="D239" s="131">
        <v>0</v>
      </c>
      <c r="E239" s="147">
        <v>0</v>
      </c>
      <c r="F239" s="137">
        <v>502519.8</v>
      </c>
      <c r="G239" s="137">
        <v>226442.4</v>
      </c>
      <c r="H239" s="96">
        <f t="shared" si="4"/>
        <v>45.061388625881008</v>
      </c>
    </row>
    <row r="240" spans="1:8" ht="12" customHeight="1" x14ac:dyDescent="0.2">
      <c r="A240" s="128" t="s">
        <v>252</v>
      </c>
      <c r="B240" s="129">
        <v>5</v>
      </c>
      <c r="C240" s="130">
        <v>1</v>
      </c>
      <c r="D240" s="131">
        <v>0</v>
      </c>
      <c r="E240" s="147">
        <v>0</v>
      </c>
      <c r="F240" s="137">
        <v>331385.8</v>
      </c>
      <c r="G240" s="137">
        <v>74854.2</v>
      </c>
      <c r="H240" s="96">
        <f t="shared" si="4"/>
        <v>22.588234016062245</v>
      </c>
    </row>
    <row r="241" spans="1:8" ht="33.75" customHeight="1" x14ac:dyDescent="0.2">
      <c r="A241" s="128" t="s">
        <v>100</v>
      </c>
      <c r="B241" s="129">
        <v>5</v>
      </c>
      <c r="C241" s="130">
        <v>1</v>
      </c>
      <c r="D241" s="131" t="s">
        <v>99</v>
      </c>
      <c r="E241" s="147">
        <v>0</v>
      </c>
      <c r="F241" s="137">
        <v>31058.1</v>
      </c>
      <c r="G241" s="137">
        <v>22892.9</v>
      </c>
      <c r="H241" s="96">
        <f t="shared" si="4"/>
        <v>73.709917863616909</v>
      </c>
    </row>
    <row r="242" spans="1:8" ht="22.5" customHeight="1" x14ac:dyDescent="0.2">
      <c r="A242" s="128" t="s">
        <v>200</v>
      </c>
      <c r="B242" s="129">
        <v>5</v>
      </c>
      <c r="C242" s="130">
        <v>1</v>
      </c>
      <c r="D242" s="131" t="s">
        <v>199</v>
      </c>
      <c r="E242" s="147">
        <v>0</v>
      </c>
      <c r="F242" s="137">
        <v>31058.1</v>
      </c>
      <c r="G242" s="137">
        <v>22892.9</v>
      </c>
      <c r="H242" s="96">
        <f t="shared" si="4"/>
        <v>73.709917863616909</v>
      </c>
    </row>
    <row r="243" spans="1:8" ht="12" customHeight="1" x14ac:dyDescent="0.2">
      <c r="A243" s="128" t="s">
        <v>251</v>
      </c>
      <c r="B243" s="129">
        <v>5</v>
      </c>
      <c r="C243" s="130">
        <v>1</v>
      </c>
      <c r="D243" s="131" t="s">
        <v>250</v>
      </c>
      <c r="E243" s="147">
        <v>0</v>
      </c>
      <c r="F243" s="137">
        <v>7884.4</v>
      </c>
      <c r="G243" s="137">
        <v>6974.4</v>
      </c>
      <c r="H243" s="96">
        <f t="shared" si="4"/>
        <v>88.45822129775253</v>
      </c>
    </row>
    <row r="244" spans="1:8" ht="33.75" customHeight="1" x14ac:dyDescent="0.2">
      <c r="A244" s="128" t="s">
        <v>191</v>
      </c>
      <c r="B244" s="129">
        <v>5</v>
      </c>
      <c r="C244" s="130">
        <v>1</v>
      </c>
      <c r="D244" s="131" t="s">
        <v>250</v>
      </c>
      <c r="E244" s="147" t="s">
        <v>189</v>
      </c>
      <c r="F244" s="137">
        <v>7884.4</v>
      </c>
      <c r="G244" s="137">
        <v>6974.4</v>
      </c>
      <c r="H244" s="96">
        <f t="shared" si="4"/>
        <v>88.45822129775253</v>
      </c>
    </row>
    <row r="245" spans="1:8" ht="12" customHeight="1" x14ac:dyDescent="0.2">
      <c r="A245" s="128" t="s">
        <v>249</v>
      </c>
      <c r="B245" s="129">
        <v>5</v>
      </c>
      <c r="C245" s="130">
        <v>1</v>
      </c>
      <c r="D245" s="131" t="s">
        <v>248</v>
      </c>
      <c r="E245" s="147">
        <v>0</v>
      </c>
      <c r="F245" s="137">
        <v>7130.5</v>
      </c>
      <c r="G245" s="137">
        <v>5830.5</v>
      </c>
      <c r="H245" s="96">
        <f t="shared" si="4"/>
        <v>81.768459434822233</v>
      </c>
    </row>
    <row r="246" spans="1:8" ht="33.75" customHeight="1" x14ac:dyDescent="0.2">
      <c r="A246" s="128" t="s">
        <v>191</v>
      </c>
      <c r="B246" s="129">
        <v>5</v>
      </c>
      <c r="C246" s="130">
        <v>1</v>
      </c>
      <c r="D246" s="131" t="s">
        <v>248</v>
      </c>
      <c r="E246" s="147" t="s">
        <v>189</v>
      </c>
      <c r="F246" s="137">
        <v>7130.5</v>
      </c>
      <c r="G246" s="137">
        <v>5830.5</v>
      </c>
      <c r="H246" s="96">
        <f t="shared" si="4"/>
        <v>81.768459434822233</v>
      </c>
    </row>
    <row r="247" spans="1:8" ht="53.25" customHeight="1" x14ac:dyDescent="0.2">
      <c r="A247" s="128" t="s">
        <v>198</v>
      </c>
      <c r="B247" s="129">
        <v>5</v>
      </c>
      <c r="C247" s="130">
        <v>1</v>
      </c>
      <c r="D247" s="131" t="s">
        <v>197</v>
      </c>
      <c r="E247" s="147">
        <v>0</v>
      </c>
      <c r="F247" s="137">
        <v>99.8</v>
      </c>
      <c r="G247" s="137">
        <v>99.8</v>
      </c>
      <c r="H247" s="96">
        <f t="shared" si="4"/>
        <v>100</v>
      </c>
    </row>
    <row r="248" spans="1:8" ht="22.5" customHeight="1" x14ac:dyDescent="0.2">
      <c r="A248" s="128" t="s">
        <v>27</v>
      </c>
      <c r="B248" s="129">
        <v>5</v>
      </c>
      <c r="C248" s="130">
        <v>1</v>
      </c>
      <c r="D248" s="131" t="s">
        <v>197</v>
      </c>
      <c r="E248" s="147" t="s">
        <v>25</v>
      </c>
      <c r="F248" s="137">
        <v>99.8</v>
      </c>
      <c r="G248" s="137">
        <v>99.8</v>
      </c>
      <c r="H248" s="96">
        <f t="shared" si="4"/>
        <v>100</v>
      </c>
    </row>
    <row r="249" spans="1:8" ht="22.5" customHeight="1" x14ac:dyDescent="0.2">
      <c r="A249" s="128" t="s">
        <v>247</v>
      </c>
      <c r="B249" s="129">
        <v>5</v>
      </c>
      <c r="C249" s="130">
        <v>1</v>
      </c>
      <c r="D249" s="131" t="s">
        <v>246</v>
      </c>
      <c r="E249" s="147">
        <v>0</v>
      </c>
      <c r="F249" s="137">
        <v>12067.1</v>
      </c>
      <c r="G249" s="137">
        <v>8120.7</v>
      </c>
      <c r="H249" s="96">
        <f t="shared" si="4"/>
        <v>67.296202070091411</v>
      </c>
    </row>
    <row r="250" spans="1:8" ht="22.5" customHeight="1" x14ac:dyDescent="0.2">
      <c r="A250" s="128" t="s">
        <v>27</v>
      </c>
      <c r="B250" s="129">
        <v>5</v>
      </c>
      <c r="C250" s="130">
        <v>1</v>
      </c>
      <c r="D250" s="131" t="s">
        <v>246</v>
      </c>
      <c r="E250" s="147" t="s">
        <v>25</v>
      </c>
      <c r="F250" s="137">
        <v>99.6</v>
      </c>
      <c r="G250" s="137">
        <v>99.5</v>
      </c>
      <c r="H250" s="96">
        <f t="shared" si="4"/>
        <v>99.899598393574308</v>
      </c>
    </row>
    <row r="251" spans="1:8" ht="33.75" customHeight="1" x14ac:dyDescent="0.2">
      <c r="A251" s="128" t="s">
        <v>191</v>
      </c>
      <c r="B251" s="129">
        <v>5</v>
      </c>
      <c r="C251" s="130">
        <v>1</v>
      </c>
      <c r="D251" s="131" t="s">
        <v>246</v>
      </c>
      <c r="E251" s="147" t="s">
        <v>189</v>
      </c>
      <c r="F251" s="137">
        <v>11967.5</v>
      </c>
      <c r="G251" s="137">
        <v>8021.2</v>
      </c>
      <c r="H251" s="96">
        <f t="shared" si="4"/>
        <v>67.024858993106335</v>
      </c>
    </row>
    <row r="252" spans="1:8" ht="22.5" customHeight="1" x14ac:dyDescent="0.2">
      <c r="A252" s="128" t="s">
        <v>245</v>
      </c>
      <c r="B252" s="129">
        <v>5</v>
      </c>
      <c r="C252" s="130">
        <v>1</v>
      </c>
      <c r="D252" s="131" t="s">
        <v>244</v>
      </c>
      <c r="E252" s="147">
        <v>0</v>
      </c>
      <c r="F252" s="137">
        <v>2257.6</v>
      </c>
      <c r="G252" s="137">
        <v>537.1</v>
      </c>
      <c r="H252" s="96">
        <f t="shared" si="4"/>
        <v>23.79075124025514</v>
      </c>
    </row>
    <row r="253" spans="1:8" ht="33.75" customHeight="1" x14ac:dyDescent="0.2">
      <c r="A253" s="128" t="s">
        <v>191</v>
      </c>
      <c r="B253" s="129">
        <v>5</v>
      </c>
      <c r="C253" s="130">
        <v>1</v>
      </c>
      <c r="D253" s="131" t="s">
        <v>244</v>
      </c>
      <c r="E253" s="147" t="s">
        <v>189</v>
      </c>
      <c r="F253" s="137">
        <v>2257.6</v>
      </c>
      <c r="G253" s="137">
        <v>537.1</v>
      </c>
      <c r="H253" s="96">
        <f t="shared" si="4"/>
        <v>23.79075124025514</v>
      </c>
    </row>
    <row r="254" spans="1:8" ht="12" customHeight="1" x14ac:dyDescent="0.2">
      <c r="A254" s="128" t="s">
        <v>243</v>
      </c>
      <c r="B254" s="129">
        <v>5</v>
      </c>
      <c r="C254" s="130">
        <v>1</v>
      </c>
      <c r="D254" s="131" t="s">
        <v>242</v>
      </c>
      <c r="E254" s="147">
        <v>0</v>
      </c>
      <c r="F254" s="137">
        <v>1618.7</v>
      </c>
      <c r="G254" s="137">
        <v>1330.4</v>
      </c>
      <c r="H254" s="96">
        <f t="shared" si="4"/>
        <v>82.189411255946126</v>
      </c>
    </row>
    <row r="255" spans="1:8" ht="33.75" customHeight="1" x14ac:dyDescent="0.2">
      <c r="A255" s="128" t="s">
        <v>191</v>
      </c>
      <c r="B255" s="129">
        <v>5</v>
      </c>
      <c r="C255" s="130">
        <v>1</v>
      </c>
      <c r="D255" s="131" t="s">
        <v>242</v>
      </c>
      <c r="E255" s="147" t="s">
        <v>189</v>
      </c>
      <c r="F255" s="137">
        <v>1547.6</v>
      </c>
      <c r="G255" s="137">
        <v>1259.3</v>
      </c>
      <c r="H255" s="96">
        <f t="shared" si="4"/>
        <v>81.371155337296457</v>
      </c>
    </row>
    <row r="256" spans="1:8" ht="67.5" customHeight="1" x14ac:dyDescent="0.2">
      <c r="A256" s="128" t="s">
        <v>39</v>
      </c>
      <c r="B256" s="129">
        <v>5</v>
      </c>
      <c r="C256" s="130">
        <v>1</v>
      </c>
      <c r="D256" s="131" t="s">
        <v>242</v>
      </c>
      <c r="E256" s="147" t="s">
        <v>38</v>
      </c>
      <c r="F256" s="137">
        <v>71.099999999999994</v>
      </c>
      <c r="G256" s="137">
        <v>71.099999999999994</v>
      </c>
      <c r="H256" s="96">
        <f t="shared" si="4"/>
        <v>100</v>
      </c>
    </row>
    <row r="257" spans="1:8" ht="12" customHeight="1" x14ac:dyDescent="0.2">
      <c r="A257" s="128" t="s">
        <v>196</v>
      </c>
      <c r="B257" s="129">
        <v>5</v>
      </c>
      <c r="C257" s="130">
        <v>1</v>
      </c>
      <c r="D257" s="131" t="s">
        <v>195</v>
      </c>
      <c r="E257" s="147">
        <v>0</v>
      </c>
      <c r="F257" s="137">
        <v>40.4</v>
      </c>
      <c r="G257" s="137">
        <v>40.4</v>
      </c>
      <c r="H257" s="96">
        <f t="shared" si="4"/>
        <v>100</v>
      </c>
    </row>
    <row r="258" spans="1:8" ht="22.5" customHeight="1" x14ac:dyDescent="0.2">
      <c r="A258" s="128" t="s">
        <v>27</v>
      </c>
      <c r="B258" s="129">
        <v>5</v>
      </c>
      <c r="C258" s="130">
        <v>1</v>
      </c>
      <c r="D258" s="131" t="s">
        <v>195</v>
      </c>
      <c r="E258" s="147" t="s">
        <v>25</v>
      </c>
      <c r="F258" s="137">
        <v>40.4</v>
      </c>
      <c r="G258" s="137">
        <v>40.4</v>
      </c>
      <c r="H258" s="96">
        <f t="shared" si="4"/>
        <v>100</v>
      </c>
    </row>
    <row r="259" spans="1:8" ht="33.75" customHeight="1" x14ac:dyDescent="0.2">
      <c r="A259" s="128" t="s">
        <v>240</v>
      </c>
      <c r="B259" s="129">
        <v>5</v>
      </c>
      <c r="C259" s="130">
        <v>1</v>
      </c>
      <c r="D259" s="131" t="s">
        <v>241</v>
      </c>
      <c r="E259" s="147">
        <v>0</v>
      </c>
      <c r="F259" s="137">
        <v>300287.3</v>
      </c>
      <c r="G259" s="137">
        <v>51920.9</v>
      </c>
      <c r="H259" s="96">
        <f t="shared" si="4"/>
        <v>17.290408219062211</v>
      </c>
    </row>
    <row r="260" spans="1:8" ht="33.75" customHeight="1" x14ac:dyDescent="0.2">
      <c r="A260" s="128" t="s">
        <v>240</v>
      </c>
      <c r="B260" s="129">
        <v>5</v>
      </c>
      <c r="C260" s="130">
        <v>1</v>
      </c>
      <c r="D260" s="131" t="s">
        <v>239</v>
      </c>
      <c r="E260" s="147">
        <v>0</v>
      </c>
      <c r="F260" s="137">
        <v>300287.3</v>
      </c>
      <c r="G260" s="137">
        <v>51920.9</v>
      </c>
      <c r="H260" s="96">
        <f t="shared" si="4"/>
        <v>17.290408219062211</v>
      </c>
    </row>
    <row r="261" spans="1:8" ht="56.25" customHeight="1" x14ac:dyDescent="0.2">
      <c r="A261" s="128" t="s">
        <v>238</v>
      </c>
      <c r="B261" s="129">
        <v>5</v>
      </c>
      <c r="C261" s="130">
        <v>1</v>
      </c>
      <c r="D261" s="131" t="s">
        <v>237</v>
      </c>
      <c r="E261" s="147">
        <v>0</v>
      </c>
      <c r="F261" s="137">
        <v>141620.6</v>
      </c>
      <c r="G261" s="137">
        <v>35500</v>
      </c>
      <c r="H261" s="96">
        <f t="shared" si="4"/>
        <v>25.066974719779466</v>
      </c>
    </row>
    <row r="262" spans="1:8" ht="22.5" customHeight="1" x14ac:dyDescent="0.2">
      <c r="A262" s="128" t="s">
        <v>93</v>
      </c>
      <c r="B262" s="129">
        <v>5</v>
      </c>
      <c r="C262" s="130">
        <v>1</v>
      </c>
      <c r="D262" s="131" t="s">
        <v>237</v>
      </c>
      <c r="E262" s="147" t="s">
        <v>91</v>
      </c>
      <c r="F262" s="137">
        <v>141620.6</v>
      </c>
      <c r="G262" s="137">
        <v>35500</v>
      </c>
      <c r="H262" s="96">
        <f t="shared" si="4"/>
        <v>25.066974719779466</v>
      </c>
    </row>
    <row r="263" spans="1:8" ht="45" customHeight="1" x14ac:dyDescent="0.2">
      <c r="A263" s="128" t="s">
        <v>631</v>
      </c>
      <c r="B263" s="129">
        <v>5</v>
      </c>
      <c r="C263" s="130">
        <v>1</v>
      </c>
      <c r="D263" s="131" t="s">
        <v>632</v>
      </c>
      <c r="E263" s="147">
        <v>0</v>
      </c>
      <c r="F263" s="137">
        <v>158666.70000000001</v>
      </c>
      <c r="G263" s="137">
        <v>16420.900000000001</v>
      </c>
      <c r="H263" s="96">
        <f t="shared" si="4"/>
        <v>10.349304548465431</v>
      </c>
    </row>
    <row r="264" spans="1:8" ht="22.5" customHeight="1" x14ac:dyDescent="0.2">
      <c r="A264" s="128" t="s">
        <v>93</v>
      </c>
      <c r="B264" s="129">
        <v>5</v>
      </c>
      <c r="C264" s="130">
        <v>1</v>
      </c>
      <c r="D264" s="131" t="s">
        <v>632</v>
      </c>
      <c r="E264" s="147" t="s">
        <v>91</v>
      </c>
      <c r="F264" s="137">
        <v>158666.70000000001</v>
      </c>
      <c r="G264" s="137">
        <v>16420.900000000001</v>
      </c>
      <c r="H264" s="96">
        <f t="shared" si="4"/>
        <v>10.349304548465431</v>
      </c>
    </row>
    <row r="265" spans="1:8" ht="12" customHeight="1" x14ac:dyDescent="0.2">
      <c r="A265" s="128" t="s">
        <v>236</v>
      </c>
      <c r="B265" s="129">
        <v>5</v>
      </c>
      <c r="C265" s="130">
        <v>2</v>
      </c>
      <c r="D265" s="131">
        <v>0</v>
      </c>
      <c r="E265" s="147">
        <v>0</v>
      </c>
      <c r="F265" s="137">
        <v>10449.200000000001</v>
      </c>
      <c r="G265" s="137">
        <v>6809.6</v>
      </c>
      <c r="H265" s="96">
        <f t="shared" si="4"/>
        <v>65.168625349309039</v>
      </c>
    </row>
    <row r="266" spans="1:8" ht="33.75" customHeight="1" x14ac:dyDescent="0.2">
      <c r="A266" s="128" t="s">
        <v>100</v>
      </c>
      <c r="B266" s="129">
        <v>5</v>
      </c>
      <c r="C266" s="130">
        <v>2</v>
      </c>
      <c r="D266" s="131" t="s">
        <v>99</v>
      </c>
      <c r="E266" s="147">
        <v>0</v>
      </c>
      <c r="F266" s="137">
        <v>10449.200000000001</v>
      </c>
      <c r="G266" s="137">
        <v>6809.6</v>
      </c>
      <c r="H266" s="96">
        <f t="shared" si="4"/>
        <v>65.168625349309039</v>
      </c>
    </row>
    <row r="267" spans="1:8" ht="33.75" customHeight="1" x14ac:dyDescent="0.2">
      <c r="A267" s="128" t="s">
        <v>235</v>
      </c>
      <c r="B267" s="129">
        <v>5</v>
      </c>
      <c r="C267" s="130">
        <v>2</v>
      </c>
      <c r="D267" s="131" t="s">
        <v>234</v>
      </c>
      <c r="E267" s="147">
        <v>0</v>
      </c>
      <c r="F267" s="137">
        <v>10449.200000000001</v>
      </c>
      <c r="G267" s="137">
        <v>6809.6</v>
      </c>
      <c r="H267" s="96">
        <f t="shared" si="4"/>
        <v>65.168625349309039</v>
      </c>
    </row>
    <row r="268" spans="1:8" ht="22.5" customHeight="1" x14ac:dyDescent="0.2">
      <c r="A268" s="128" t="s">
        <v>233</v>
      </c>
      <c r="B268" s="129">
        <v>5</v>
      </c>
      <c r="C268" s="130">
        <v>2</v>
      </c>
      <c r="D268" s="131" t="s">
        <v>231</v>
      </c>
      <c r="E268" s="147">
        <v>0</v>
      </c>
      <c r="F268" s="137">
        <v>551.20000000000005</v>
      </c>
      <c r="G268" s="137">
        <v>405.3</v>
      </c>
      <c r="H268" s="96">
        <f t="shared" si="4"/>
        <v>73.530478955007254</v>
      </c>
    </row>
    <row r="269" spans="1:8" ht="22.5" customHeight="1" x14ac:dyDescent="0.2">
      <c r="A269" s="128" t="s">
        <v>232</v>
      </c>
      <c r="B269" s="129">
        <v>5</v>
      </c>
      <c r="C269" s="130">
        <v>2</v>
      </c>
      <c r="D269" s="131" t="s">
        <v>231</v>
      </c>
      <c r="E269" s="147" t="s">
        <v>230</v>
      </c>
      <c r="F269" s="137">
        <v>495.9</v>
      </c>
      <c r="G269" s="137">
        <v>350</v>
      </c>
      <c r="H269" s="96">
        <f t="shared" si="4"/>
        <v>70.578745714861867</v>
      </c>
    </row>
    <row r="270" spans="1:8" ht="22.5" customHeight="1" x14ac:dyDescent="0.2">
      <c r="A270" s="128" t="s">
        <v>27</v>
      </c>
      <c r="B270" s="129">
        <v>5</v>
      </c>
      <c r="C270" s="130">
        <v>2</v>
      </c>
      <c r="D270" s="131" t="s">
        <v>231</v>
      </c>
      <c r="E270" s="147" t="s">
        <v>25</v>
      </c>
      <c r="F270" s="137">
        <v>55.3</v>
      </c>
      <c r="G270" s="137">
        <v>55.3</v>
      </c>
      <c r="H270" s="96">
        <f t="shared" si="4"/>
        <v>100</v>
      </c>
    </row>
    <row r="271" spans="1:8" ht="22.5" customHeight="1" x14ac:dyDescent="0.2">
      <c r="A271" s="128" t="s">
        <v>229</v>
      </c>
      <c r="B271" s="129">
        <v>5</v>
      </c>
      <c r="C271" s="130">
        <v>2</v>
      </c>
      <c r="D271" s="131" t="s">
        <v>228</v>
      </c>
      <c r="E271" s="147">
        <v>0</v>
      </c>
      <c r="F271" s="137">
        <v>8976.7999999999993</v>
      </c>
      <c r="G271" s="137">
        <v>5827.9</v>
      </c>
      <c r="H271" s="96">
        <f t="shared" si="4"/>
        <v>64.92179841368862</v>
      </c>
    </row>
    <row r="272" spans="1:8" ht="22.5" customHeight="1" x14ac:dyDescent="0.2">
      <c r="A272" s="128" t="s">
        <v>637</v>
      </c>
      <c r="B272" s="129">
        <v>5</v>
      </c>
      <c r="C272" s="130">
        <v>2</v>
      </c>
      <c r="D272" s="131" t="s">
        <v>228</v>
      </c>
      <c r="E272" s="147" t="s">
        <v>638</v>
      </c>
      <c r="F272" s="137">
        <v>8976.7999999999993</v>
      </c>
      <c r="G272" s="137">
        <v>5827.9</v>
      </c>
      <c r="H272" s="96">
        <f t="shared" si="4"/>
        <v>64.92179841368862</v>
      </c>
    </row>
    <row r="273" spans="1:8" ht="22.5" customHeight="1" x14ac:dyDescent="0.2">
      <c r="A273" s="128" t="s">
        <v>227</v>
      </c>
      <c r="B273" s="129">
        <v>5</v>
      </c>
      <c r="C273" s="130">
        <v>2</v>
      </c>
      <c r="D273" s="131" t="s">
        <v>226</v>
      </c>
      <c r="E273" s="147">
        <v>0</v>
      </c>
      <c r="F273" s="137">
        <v>571.20000000000005</v>
      </c>
      <c r="G273" s="137">
        <v>326.39999999999998</v>
      </c>
      <c r="H273" s="96">
        <f t="shared" ref="H273:H318" si="5">G273/F273*100</f>
        <v>57.142857142857139</v>
      </c>
    </row>
    <row r="274" spans="1:8" ht="22.5" customHeight="1" x14ac:dyDescent="0.2">
      <c r="A274" s="128" t="s">
        <v>27</v>
      </c>
      <c r="B274" s="129">
        <v>5</v>
      </c>
      <c r="C274" s="130">
        <v>2</v>
      </c>
      <c r="D274" s="131" t="s">
        <v>226</v>
      </c>
      <c r="E274" s="147" t="s">
        <v>25</v>
      </c>
      <c r="F274" s="137">
        <v>571.20000000000005</v>
      </c>
      <c r="G274" s="137">
        <v>326.39999999999998</v>
      </c>
      <c r="H274" s="96">
        <f t="shared" si="5"/>
        <v>57.142857142857139</v>
      </c>
    </row>
    <row r="275" spans="1:8" ht="12" customHeight="1" x14ac:dyDescent="0.2">
      <c r="A275" s="128" t="s">
        <v>225</v>
      </c>
      <c r="B275" s="129">
        <v>5</v>
      </c>
      <c r="C275" s="130">
        <v>2</v>
      </c>
      <c r="D275" s="131" t="s">
        <v>224</v>
      </c>
      <c r="E275" s="147">
        <v>0</v>
      </c>
      <c r="F275" s="137">
        <v>350</v>
      </c>
      <c r="G275" s="137">
        <v>250</v>
      </c>
      <c r="H275" s="96">
        <f t="shared" si="5"/>
        <v>71.428571428571431</v>
      </c>
    </row>
    <row r="276" spans="1:8" ht="33.75" customHeight="1" x14ac:dyDescent="0.2">
      <c r="A276" s="128" t="s">
        <v>191</v>
      </c>
      <c r="B276" s="129">
        <v>5</v>
      </c>
      <c r="C276" s="130">
        <v>2</v>
      </c>
      <c r="D276" s="131" t="s">
        <v>224</v>
      </c>
      <c r="E276" s="147" t="s">
        <v>189</v>
      </c>
      <c r="F276" s="137">
        <v>350</v>
      </c>
      <c r="G276" s="137">
        <v>250</v>
      </c>
      <c r="H276" s="96">
        <f t="shared" si="5"/>
        <v>71.428571428571431</v>
      </c>
    </row>
    <row r="277" spans="1:8" ht="12" customHeight="1" x14ac:dyDescent="0.2">
      <c r="A277" s="128" t="s">
        <v>223</v>
      </c>
      <c r="B277" s="129">
        <v>5</v>
      </c>
      <c r="C277" s="130">
        <v>3</v>
      </c>
      <c r="D277" s="131">
        <v>0</v>
      </c>
      <c r="E277" s="147">
        <v>0</v>
      </c>
      <c r="F277" s="137">
        <v>154544.9</v>
      </c>
      <c r="G277" s="137">
        <v>140475.9</v>
      </c>
      <c r="H277" s="96">
        <f t="shared" si="5"/>
        <v>90.896496746253035</v>
      </c>
    </row>
    <row r="278" spans="1:8" ht="22.5" customHeight="1" x14ac:dyDescent="0.2">
      <c r="A278" s="128" t="s">
        <v>222</v>
      </c>
      <c r="B278" s="129">
        <v>5</v>
      </c>
      <c r="C278" s="130">
        <v>3</v>
      </c>
      <c r="D278" s="131" t="s">
        <v>221</v>
      </c>
      <c r="E278" s="147">
        <v>0</v>
      </c>
      <c r="F278" s="137">
        <v>152073.60000000001</v>
      </c>
      <c r="G278" s="137">
        <v>138004.6</v>
      </c>
      <c r="H278" s="96">
        <f t="shared" si="5"/>
        <v>90.748558592681434</v>
      </c>
    </row>
    <row r="279" spans="1:8" ht="12" customHeight="1" x14ac:dyDescent="0.2">
      <c r="A279" s="128" t="s">
        <v>220</v>
      </c>
      <c r="B279" s="129">
        <v>5</v>
      </c>
      <c r="C279" s="130">
        <v>3</v>
      </c>
      <c r="D279" s="131" t="s">
        <v>219</v>
      </c>
      <c r="E279" s="147">
        <v>0</v>
      </c>
      <c r="F279" s="137">
        <v>118160.1</v>
      </c>
      <c r="G279" s="137">
        <v>104731.1</v>
      </c>
      <c r="H279" s="96">
        <f t="shared" si="5"/>
        <v>88.634911446418883</v>
      </c>
    </row>
    <row r="280" spans="1:8" ht="22.5" customHeight="1" x14ac:dyDescent="0.2">
      <c r="A280" s="128" t="s">
        <v>27</v>
      </c>
      <c r="B280" s="129">
        <v>5</v>
      </c>
      <c r="C280" s="130">
        <v>3</v>
      </c>
      <c r="D280" s="131" t="s">
        <v>219</v>
      </c>
      <c r="E280" s="147" t="s">
        <v>25</v>
      </c>
      <c r="F280" s="137">
        <v>726.5</v>
      </c>
      <c r="G280" s="137">
        <v>726.5</v>
      </c>
      <c r="H280" s="96">
        <f t="shared" si="5"/>
        <v>100</v>
      </c>
    </row>
    <row r="281" spans="1:8" ht="33.75" customHeight="1" x14ac:dyDescent="0.2">
      <c r="A281" s="128" t="s">
        <v>191</v>
      </c>
      <c r="B281" s="129">
        <v>5</v>
      </c>
      <c r="C281" s="130">
        <v>3</v>
      </c>
      <c r="D281" s="131" t="s">
        <v>219</v>
      </c>
      <c r="E281" s="147" t="s">
        <v>189</v>
      </c>
      <c r="F281" s="137">
        <v>114288.8</v>
      </c>
      <c r="G281" s="137">
        <v>104004.6</v>
      </c>
      <c r="H281" s="96">
        <f t="shared" si="5"/>
        <v>91.001567957665145</v>
      </c>
    </row>
    <row r="282" spans="1:8" ht="12" customHeight="1" x14ac:dyDescent="0.2">
      <c r="A282" s="128" t="s">
        <v>218</v>
      </c>
      <c r="B282" s="129">
        <v>5</v>
      </c>
      <c r="C282" s="130">
        <v>3</v>
      </c>
      <c r="D282" s="131" t="s">
        <v>217</v>
      </c>
      <c r="E282" s="147">
        <v>0</v>
      </c>
      <c r="F282" s="137">
        <v>13861.4</v>
      </c>
      <c r="G282" s="137">
        <v>13861.4</v>
      </c>
      <c r="H282" s="96">
        <f t="shared" si="5"/>
        <v>100</v>
      </c>
    </row>
    <row r="283" spans="1:8" ht="33.75" customHeight="1" x14ac:dyDescent="0.2">
      <c r="A283" s="128" t="s">
        <v>191</v>
      </c>
      <c r="B283" s="129">
        <v>5</v>
      </c>
      <c r="C283" s="130">
        <v>3</v>
      </c>
      <c r="D283" s="131" t="s">
        <v>217</v>
      </c>
      <c r="E283" s="147" t="s">
        <v>189</v>
      </c>
      <c r="F283" s="137">
        <v>13861.4</v>
      </c>
      <c r="G283" s="137">
        <v>13861.4</v>
      </c>
      <c r="H283" s="96">
        <f t="shared" si="5"/>
        <v>100</v>
      </c>
    </row>
    <row r="284" spans="1:8" ht="12" customHeight="1" x14ac:dyDescent="0.2">
      <c r="A284" s="128" t="s">
        <v>216</v>
      </c>
      <c r="B284" s="129">
        <v>5</v>
      </c>
      <c r="C284" s="130">
        <v>3</v>
      </c>
      <c r="D284" s="131" t="s">
        <v>215</v>
      </c>
      <c r="E284" s="147">
        <v>0</v>
      </c>
      <c r="F284" s="137">
        <v>588.20000000000005</v>
      </c>
      <c r="G284" s="137">
        <v>588.20000000000005</v>
      </c>
      <c r="H284" s="96">
        <f t="shared" si="5"/>
        <v>100</v>
      </c>
    </row>
    <row r="285" spans="1:8" ht="33.75" customHeight="1" x14ac:dyDescent="0.2">
      <c r="A285" s="128" t="s">
        <v>191</v>
      </c>
      <c r="B285" s="129">
        <v>5</v>
      </c>
      <c r="C285" s="130">
        <v>3</v>
      </c>
      <c r="D285" s="131" t="s">
        <v>215</v>
      </c>
      <c r="E285" s="147" t="s">
        <v>189</v>
      </c>
      <c r="F285" s="137">
        <v>588.20000000000005</v>
      </c>
      <c r="G285" s="137">
        <v>588.20000000000005</v>
      </c>
      <c r="H285" s="96">
        <f t="shared" si="5"/>
        <v>100</v>
      </c>
    </row>
    <row r="286" spans="1:8" ht="12" customHeight="1" x14ac:dyDescent="0.2">
      <c r="A286" s="128" t="s">
        <v>214</v>
      </c>
      <c r="B286" s="129">
        <v>5</v>
      </c>
      <c r="C286" s="130">
        <v>3</v>
      </c>
      <c r="D286" s="131" t="s">
        <v>213</v>
      </c>
      <c r="E286" s="147">
        <v>0</v>
      </c>
      <c r="F286" s="137">
        <v>1251</v>
      </c>
      <c r="G286" s="137">
        <v>863.5</v>
      </c>
      <c r="H286" s="96">
        <f t="shared" si="5"/>
        <v>69.02478017585932</v>
      </c>
    </row>
    <row r="287" spans="1:8" ht="33.75" customHeight="1" x14ac:dyDescent="0.2">
      <c r="A287" s="128" t="s">
        <v>191</v>
      </c>
      <c r="B287" s="129">
        <v>5</v>
      </c>
      <c r="C287" s="130">
        <v>3</v>
      </c>
      <c r="D287" s="131" t="s">
        <v>213</v>
      </c>
      <c r="E287" s="147" t="s">
        <v>189</v>
      </c>
      <c r="F287" s="137">
        <v>1251</v>
      </c>
      <c r="G287" s="137">
        <v>863.5</v>
      </c>
      <c r="H287" s="96">
        <f t="shared" si="5"/>
        <v>69.02478017585932</v>
      </c>
    </row>
    <row r="288" spans="1:8" ht="12" customHeight="1" x14ac:dyDescent="0.2">
      <c r="A288" s="128" t="s">
        <v>212</v>
      </c>
      <c r="B288" s="129">
        <v>5</v>
      </c>
      <c r="C288" s="130">
        <v>3</v>
      </c>
      <c r="D288" s="131" t="s">
        <v>211</v>
      </c>
      <c r="E288" s="147">
        <v>0</v>
      </c>
      <c r="F288" s="137">
        <v>2207.5</v>
      </c>
      <c r="G288" s="137">
        <v>2207.5</v>
      </c>
      <c r="H288" s="96">
        <f t="shared" si="5"/>
        <v>100</v>
      </c>
    </row>
    <row r="289" spans="1:8" ht="33.75" customHeight="1" x14ac:dyDescent="0.2">
      <c r="A289" s="128" t="s">
        <v>191</v>
      </c>
      <c r="B289" s="129">
        <v>5</v>
      </c>
      <c r="C289" s="130">
        <v>3</v>
      </c>
      <c r="D289" s="131" t="s">
        <v>211</v>
      </c>
      <c r="E289" s="147" t="s">
        <v>189</v>
      </c>
      <c r="F289" s="137">
        <v>2207.5</v>
      </c>
      <c r="G289" s="137">
        <v>2207.5</v>
      </c>
      <c r="H289" s="96">
        <f t="shared" si="5"/>
        <v>100</v>
      </c>
    </row>
    <row r="290" spans="1:8" ht="12" customHeight="1" x14ac:dyDescent="0.2">
      <c r="A290" s="128" t="s">
        <v>210</v>
      </c>
      <c r="B290" s="129">
        <v>5</v>
      </c>
      <c r="C290" s="130">
        <v>3</v>
      </c>
      <c r="D290" s="131" t="s">
        <v>209</v>
      </c>
      <c r="E290" s="147">
        <v>0</v>
      </c>
      <c r="F290" s="137">
        <v>379.8</v>
      </c>
      <c r="G290" s="137">
        <v>379.8</v>
      </c>
      <c r="H290" s="96">
        <f t="shared" si="5"/>
        <v>100</v>
      </c>
    </row>
    <row r="291" spans="1:8" ht="22.5" customHeight="1" x14ac:dyDescent="0.2">
      <c r="A291" s="128" t="s">
        <v>27</v>
      </c>
      <c r="B291" s="129">
        <v>5</v>
      </c>
      <c r="C291" s="130">
        <v>3</v>
      </c>
      <c r="D291" s="131" t="s">
        <v>209</v>
      </c>
      <c r="E291" s="147" t="s">
        <v>25</v>
      </c>
      <c r="F291" s="137">
        <v>379.8</v>
      </c>
      <c r="G291" s="137">
        <v>379.8</v>
      </c>
      <c r="H291" s="96">
        <f t="shared" si="5"/>
        <v>100</v>
      </c>
    </row>
    <row r="292" spans="1:8" ht="12" customHeight="1" x14ac:dyDescent="0.2">
      <c r="A292" s="128" t="s">
        <v>208</v>
      </c>
      <c r="B292" s="129">
        <v>5</v>
      </c>
      <c r="C292" s="130">
        <v>3</v>
      </c>
      <c r="D292" s="131" t="s">
        <v>207</v>
      </c>
      <c r="E292" s="147">
        <v>0</v>
      </c>
      <c r="F292" s="137">
        <v>645</v>
      </c>
      <c r="G292" s="137">
        <v>645</v>
      </c>
      <c r="H292" s="96">
        <f t="shared" si="5"/>
        <v>100</v>
      </c>
    </row>
    <row r="293" spans="1:8" ht="33.75" customHeight="1" x14ac:dyDescent="0.2">
      <c r="A293" s="128" t="s">
        <v>191</v>
      </c>
      <c r="B293" s="129">
        <v>5</v>
      </c>
      <c r="C293" s="130">
        <v>3</v>
      </c>
      <c r="D293" s="131" t="s">
        <v>207</v>
      </c>
      <c r="E293" s="147" t="s">
        <v>189</v>
      </c>
      <c r="F293" s="137">
        <v>645</v>
      </c>
      <c r="G293" s="137">
        <v>645</v>
      </c>
      <c r="H293" s="96">
        <f t="shared" si="5"/>
        <v>100</v>
      </c>
    </row>
    <row r="294" spans="1:8" ht="12" customHeight="1" x14ac:dyDescent="0.2">
      <c r="A294" s="128" t="s">
        <v>206</v>
      </c>
      <c r="B294" s="129">
        <v>5</v>
      </c>
      <c r="C294" s="130">
        <v>3</v>
      </c>
      <c r="D294" s="131" t="s">
        <v>205</v>
      </c>
      <c r="E294" s="147">
        <v>0</v>
      </c>
      <c r="F294" s="137">
        <v>3137</v>
      </c>
      <c r="G294" s="137">
        <v>3136</v>
      </c>
      <c r="H294" s="96">
        <f t="shared" si="5"/>
        <v>99.968122409945806</v>
      </c>
    </row>
    <row r="295" spans="1:8" ht="33.75" customHeight="1" x14ac:dyDescent="0.2">
      <c r="A295" s="128" t="s">
        <v>191</v>
      </c>
      <c r="B295" s="129">
        <v>5</v>
      </c>
      <c r="C295" s="130">
        <v>3</v>
      </c>
      <c r="D295" s="131" t="s">
        <v>205</v>
      </c>
      <c r="E295" s="147" t="s">
        <v>189</v>
      </c>
      <c r="F295" s="137">
        <v>3137</v>
      </c>
      <c r="G295" s="137">
        <v>3136</v>
      </c>
      <c r="H295" s="96">
        <f t="shared" si="5"/>
        <v>99.968122409945806</v>
      </c>
    </row>
    <row r="296" spans="1:8" ht="12" customHeight="1" x14ac:dyDescent="0.2">
      <c r="A296" s="128" t="s">
        <v>204</v>
      </c>
      <c r="B296" s="129">
        <v>5</v>
      </c>
      <c r="C296" s="130">
        <v>3</v>
      </c>
      <c r="D296" s="131" t="s">
        <v>203</v>
      </c>
      <c r="E296" s="147">
        <v>0</v>
      </c>
      <c r="F296" s="137">
        <v>2671.4</v>
      </c>
      <c r="G296" s="137">
        <v>2120</v>
      </c>
      <c r="H296" s="96">
        <f t="shared" si="5"/>
        <v>79.359137530882691</v>
      </c>
    </row>
    <row r="297" spans="1:8" ht="33.75" customHeight="1" x14ac:dyDescent="0.2">
      <c r="A297" s="128" t="s">
        <v>191</v>
      </c>
      <c r="B297" s="129">
        <v>5</v>
      </c>
      <c r="C297" s="130">
        <v>3</v>
      </c>
      <c r="D297" s="131" t="s">
        <v>203</v>
      </c>
      <c r="E297" s="147" t="s">
        <v>189</v>
      </c>
      <c r="F297" s="137">
        <v>2671.4</v>
      </c>
      <c r="G297" s="137">
        <v>2120</v>
      </c>
      <c r="H297" s="96">
        <f t="shared" si="5"/>
        <v>79.359137530882691</v>
      </c>
    </row>
    <row r="298" spans="1:8" ht="12" customHeight="1" x14ac:dyDescent="0.2">
      <c r="A298" s="128" t="s">
        <v>202</v>
      </c>
      <c r="B298" s="129">
        <v>5</v>
      </c>
      <c r="C298" s="130">
        <v>3</v>
      </c>
      <c r="D298" s="131" t="s">
        <v>201</v>
      </c>
      <c r="E298" s="147">
        <v>0</v>
      </c>
      <c r="F298" s="137">
        <v>12317</v>
      </c>
      <c r="G298" s="137">
        <v>9472.1</v>
      </c>
      <c r="H298" s="96">
        <f t="shared" si="5"/>
        <v>76.902654867256643</v>
      </c>
    </row>
    <row r="299" spans="1:8" ht="33.75" customHeight="1" x14ac:dyDescent="0.2">
      <c r="A299" s="128" t="s">
        <v>191</v>
      </c>
      <c r="B299" s="129">
        <v>5</v>
      </c>
      <c r="C299" s="130">
        <v>3</v>
      </c>
      <c r="D299" s="131" t="s">
        <v>201</v>
      </c>
      <c r="E299" s="147" t="s">
        <v>189</v>
      </c>
      <c r="F299" s="137">
        <v>12317</v>
      </c>
      <c r="G299" s="137">
        <v>9472.1</v>
      </c>
      <c r="H299" s="96">
        <f t="shared" si="5"/>
        <v>76.902654867256643</v>
      </c>
    </row>
    <row r="300" spans="1:8" ht="22.5" customHeight="1" x14ac:dyDescent="0.2">
      <c r="A300" s="128" t="s">
        <v>200</v>
      </c>
      <c r="B300" s="129">
        <v>5</v>
      </c>
      <c r="C300" s="130">
        <v>3</v>
      </c>
      <c r="D300" s="131" t="s">
        <v>199</v>
      </c>
      <c r="E300" s="147">
        <v>0</v>
      </c>
      <c r="F300" s="137">
        <v>260</v>
      </c>
      <c r="G300" s="137">
        <v>260</v>
      </c>
      <c r="H300" s="96">
        <f t="shared" si="5"/>
        <v>100</v>
      </c>
    </row>
    <row r="301" spans="1:8" ht="53.25" customHeight="1" x14ac:dyDescent="0.2">
      <c r="A301" s="128" t="s">
        <v>198</v>
      </c>
      <c r="B301" s="129">
        <v>5</v>
      </c>
      <c r="C301" s="130">
        <v>3</v>
      </c>
      <c r="D301" s="131" t="s">
        <v>197</v>
      </c>
      <c r="E301" s="147">
        <v>0</v>
      </c>
      <c r="F301" s="137">
        <v>260</v>
      </c>
      <c r="G301" s="137">
        <v>260</v>
      </c>
      <c r="H301" s="96">
        <f t="shared" si="5"/>
        <v>100</v>
      </c>
    </row>
    <row r="302" spans="1:8" ht="22.5" customHeight="1" x14ac:dyDescent="0.2">
      <c r="A302" s="128" t="s">
        <v>27</v>
      </c>
      <c r="B302" s="129">
        <v>5</v>
      </c>
      <c r="C302" s="130">
        <v>3</v>
      </c>
      <c r="D302" s="131" t="s">
        <v>197</v>
      </c>
      <c r="E302" s="147" t="s">
        <v>25</v>
      </c>
      <c r="F302" s="137">
        <v>260</v>
      </c>
      <c r="G302" s="137">
        <v>260</v>
      </c>
      <c r="H302" s="96">
        <f t="shared" si="5"/>
        <v>100</v>
      </c>
    </row>
    <row r="303" spans="1:8" ht="33.75" customHeight="1" x14ac:dyDescent="0.2">
      <c r="A303" s="128" t="s">
        <v>194</v>
      </c>
      <c r="B303" s="129">
        <v>5</v>
      </c>
      <c r="C303" s="130">
        <v>3</v>
      </c>
      <c r="D303" s="131" t="s">
        <v>193</v>
      </c>
      <c r="E303" s="147">
        <v>0</v>
      </c>
      <c r="F303" s="137">
        <v>2211.3000000000002</v>
      </c>
      <c r="G303" s="137">
        <v>2211.3000000000002</v>
      </c>
      <c r="H303" s="96">
        <f t="shared" si="5"/>
        <v>100</v>
      </c>
    </row>
    <row r="304" spans="1:8" ht="45" customHeight="1" x14ac:dyDescent="0.2">
      <c r="A304" s="128" t="s">
        <v>192</v>
      </c>
      <c r="B304" s="129">
        <v>5</v>
      </c>
      <c r="C304" s="130">
        <v>3</v>
      </c>
      <c r="D304" s="131" t="s">
        <v>190</v>
      </c>
      <c r="E304" s="147">
        <v>0</v>
      </c>
      <c r="F304" s="137">
        <v>2211.3000000000002</v>
      </c>
      <c r="G304" s="137">
        <v>2211.3000000000002</v>
      </c>
      <c r="H304" s="96">
        <f t="shared" si="5"/>
        <v>100</v>
      </c>
    </row>
    <row r="305" spans="1:8" ht="33.75" customHeight="1" x14ac:dyDescent="0.2">
      <c r="A305" s="128" t="s">
        <v>191</v>
      </c>
      <c r="B305" s="129">
        <v>5</v>
      </c>
      <c r="C305" s="130">
        <v>3</v>
      </c>
      <c r="D305" s="131" t="s">
        <v>190</v>
      </c>
      <c r="E305" s="147" t="s">
        <v>189</v>
      </c>
      <c r="F305" s="137">
        <v>2211.3000000000002</v>
      </c>
      <c r="G305" s="137">
        <v>2211.3000000000002</v>
      </c>
      <c r="H305" s="96">
        <f t="shared" si="5"/>
        <v>100</v>
      </c>
    </row>
    <row r="306" spans="1:8" ht="12" customHeight="1" x14ac:dyDescent="0.2">
      <c r="A306" s="128" t="s">
        <v>188</v>
      </c>
      <c r="B306" s="129">
        <v>5</v>
      </c>
      <c r="C306" s="130">
        <v>5</v>
      </c>
      <c r="D306" s="131">
        <v>0</v>
      </c>
      <c r="E306" s="147">
        <v>0</v>
      </c>
      <c r="F306" s="137">
        <v>6139.9</v>
      </c>
      <c r="G306" s="137">
        <v>4302.7</v>
      </c>
      <c r="H306" s="96">
        <f t="shared" si="5"/>
        <v>70.077688561702956</v>
      </c>
    </row>
    <row r="307" spans="1:8" ht="22.5" customHeight="1" x14ac:dyDescent="0.2">
      <c r="A307" s="128" t="s">
        <v>601</v>
      </c>
      <c r="B307" s="129">
        <v>5</v>
      </c>
      <c r="C307" s="130">
        <v>5</v>
      </c>
      <c r="D307" s="131" t="s">
        <v>48</v>
      </c>
      <c r="E307" s="147">
        <v>0</v>
      </c>
      <c r="F307" s="137">
        <v>6139.9</v>
      </c>
      <c r="G307" s="137">
        <v>4302.7</v>
      </c>
      <c r="H307" s="96">
        <f t="shared" si="5"/>
        <v>70.077688561702956</v>
      </c>
    </row>
    <row r="308" spans="1:8" ht="12" customHeight="1" x14ac:dyDescent="0.2">
      <c r="A308" s="128" t="s">
        <v>652</v>
      </c>
      <c r="B308" s="129">
        <v>5</v>
      </c>
      <c r="C308" s="130">
        <v>5</v>
      </c>
      <c r="D308" s="131" t="s">
        <v>48</v>
      </c>
      <c r="E308" s="147">
        <v>100</v>
      </c>
      <c r="F308" s="137">
        <v>2252.9</v>
      </c>
      <c r="G308" s="137">
        <v>966.5</v>
      </c>
      <c r="H308" s="96">
        <f t="shared" si="5"/>
        <v>42.90026188468196</v>
      </c>
    </row>
    <row r="309" spans="1:8" ht="22.5" customHeight="1" x14ac:dyDescent="0.2">
      <c r="A309" s="128" t="s">
        <v>53</v>
      </c>
      <c r="B309" s="129">
        <v>5</v>
      </c>
      <c r="C309" s="130">
        <v>5</v>
      </c>
      <c r="D309" s="131" t="s">
        <v>48</v>
      </c>
      <c r="E309" s="147" t="s">
        <v>52</v>
      </c>
      <c r="F309" s="137">
        <v>41.3</v>
      </c>
      <c r="G309" s="137">
        <v>41.1</v>
      </c>
      <c r="H309" s="96">
        <f t="shared" si="5"/>
        <v>99.515738498789347</v>
      </c>
    </row>
    <row r="310" spans="1:8" ht="22.5" customHeight="1" x14ac:dyDescent="0.2">
      <c r="A310" s="128" t="s">
        <v>27</v>
      </c>
      <c r="B310" s="129">
        <v>5</v>
      </c>
      <c r="C310" s="130">
        <v>5</v>
      </c>
      <c r="D310" s="131" t="s">
        <v>48</v>
      </c>
      <c r="E310" s="147" t="s">
        <v>25</v>
      </c>
      <c r="F310" s="137">
        <v>1440.5</v>
      </c>
      <c r="G310" s="137">
        <v>862</v>
      </c>
      <c r="H310" s="96">
        <f t="shared" si="5"/>
        <v>59.840333217632768</v>
      </c>
    </row>
    <row r="311" spans="1:8" ht="12" customHeight="1" x14ac:dyDescent="0.2">
      <c r="A311" s="128" t="s">
        <v>104</v>
      </c>
      <c r="B311" s="129">
        <v>5</v>
      </c>
      <c r="C311" s="130">
        <v>5</v>
      </c>
      <c r="D311" s="131" t="s">
        <v>48</v>
      </c>
      <c r="E311" s="147" t="s">
        <v>103</v>
      </c>
      <c r="F311" s="137">
        <v>27.8</v>
      </c>
      <c r="G311" s="137">
        <v>27.9</v>
      </c>
      <c r="H311" s="96">
        <v>100</v>
      </c>
    </row>
    <row r="312" spans="1:8" ht="22.5" customHeight="1" x14ac:dyDescent="0.2">
      <c r="A312" s="128" t="s">
        <v>47</v>
      </c>
      <c r="B312" s="129">
        <v>5</v>
      </c>
      <c r="C312" s="130">
        <v>5</v>
      </c>
      <c r="D312" s="131" t="s">
        <v>46</v>
      </c>
      <c r="E312" s="147">
        <v>0</v>
      </c>
      <c r="F312" s="137">
        <v>1048.4000000000001</v>
      </c>
      <c r="G312" s="137">
        <v>1048.4000000000001</v>
      </c>
      <c r="H312" s="96">
        <f t="shared" si="5"/>
        <v>100</v>
      </c>
    </row>
    <row r="313" spans="1:8" ht="12" customHeight="1" x14ac:dyDescent="0.2">
      <c r="A313" s="128" t="s">
        <v>652</v>
      </c>
      <c r="B313" s="129">
        <v>5</v>
      </c>
      <c r="C313" s="130">
        <v>5</v>
      </c>
      <c r="D313" s="131" t="s">
        <v>46</v>
      </c>
      <c r="E313" s="147">
        <v>100</v>
      </c>
      <c r="F313" s="137">
        <v>1048.4000000000001</v>
      </c>
      <c r="G313" s="137">
        <v>1048.4000000000001</v>
      </c>
      <c r="H313" s="96">
        <f t="shared" si="5"/>
        <v>100</v>
      </c>
    </row>
    <row r="314" spans="1:8" ht="22.5" customHeight="1" x14ac:dyDescent="0.2">
      <c r="A314" s="128" t="s">
        <v>657</v>
      </c>
      <c r="B314" s="129">
        <v>5</v>
      </c>
      <c r="C314" s="130">
        <v>5</v>
      </c>
      <c r="D314" s="131" t="s">
        <v>36</v>
      </c>
      <c r="E314" s="147">
        <v>0</v>
      </c>
      <c r="F314" s="137">
        <v>1356.8</v>
      </c>
      <c r="G314" s="137">
        <v>1356.8</v>
      </c>
      <c r="H314" s="96">
        <f t="shared" si="5"/>
        <v>100</v>
      </c>
    </row>
    <row r="315" spans="1:8" ht="22.5" customHeight="1" x14ac:dyDescent="0.2">
      <c r="A315" s="128" t="s">
        <v>53</v>
      </c>
      <c r="B315" s="129">
        <v>5</v>
      </c>
      <c r="C315" s="130">
        <v>5</v>
      </c>
      <c r="D315" s="131" t="s">
        <v>36</v>
      </c>
      <c r="E315" s="147" t="s">
        <v>52</v>
      </c>
      <c r="F315" s="137">
        <v>162</v>
      </c>
      <c r="G315" s="137">
        <v>162</v>
      </c>
      <c r="H315" s="96">
        <f t="shared" si="5"/>
        <v>100</v>
      </c>
    </row>
    <row r="316" spans="1:8" ht="22.5" customHeight="1" x14ac:dyDescent="0.2">
      <c r="A316" s="128" t="s">
        <v>27</v>
      </c>
      <c r="B316" s="129">
        <v>5</v>
      </c>
      <c r="C316" s="130">
        <v>5</v>
      </c>
      <c r="D316" s="131" t="s">
        <v>36</v>
      </c>
      <c r="E316" s="147" t="s">
        <v>25</v>
      </c>
      <c r="F316" s="137">
        <v>1147.8</v>
      </c>
      <c r="G316" s="137">
        <v>1147.8</v>
      </c>
      <c r="H316" s="96">
        <f t="shared" si="5"/>
        <v>100</v>
      </c>
    </row>
    <row r="317" spans="1:8" ht="67.5" customHeight="1" x14ac:dyDescent="0.2">
      <c r="A317" s="128" t="s">
        <v>39</v>
      </c>
      <c r="B317" s="129">
        <v>5</v>
      </c>
      <c r="C317" s="130">
        <v>5</v>
      </c>
      <c r="D317" s="131" t="s">
        <v>36</v>
      </c>
      <c r="E317" s="147" t="s">
        <v>38</v>
      </c>
      <c r="F317" s="137">
        <v>12.7</v>
      </c>
      <c r="G317" s="137">
        <v>12.7</v>
      </c>
      <c r="H317" s="96">
        <f t="shared" si="5"/>
        <v>100</v>
      </c>
    </row>
    <row r="318" spans="1:8" ht="12" customHeight="1" x14ac:dyDescent="0.2">
      <c r="A318" s="128" t="s">
        <v>37</v>
      </c>
      <c r="B318" s="129">
        <v>5</v>
      </c>
      <c r="C318" s="130">
        <v>5</v>
      </c>
      <c r="D318" s="131" t="s">
        <v>36</v>
      </c>
      <c r="E318" s="147" t="s">
        <v>35</v>
      </c>
      <c r="F318" s="137">
        <v>0.1</v>
      </c>
      <c r="G318" s="137">
        <v>0.1</v>
      </c>
      <c r="H318" s="96">
        <f t="shared" si="5"/>
        <v>100</v>
      </c>
    </row>
    <row r="319" spans="1:8" ht="12" customHeight="1" x14ac:dyDescent="0.2">
      <c r="A319" s="128" t="s">
        <v>104</v>
      </c>
      <c r="B319" s="129">
        <v>5</v>
      </c>
      <c r="C319" s="130">
        <v>5</v>
      </c>
      <c r="D319" s="131" t="s">
        <v>36</v>
      </c>
      <c r="E319" s="147" t="s">
        <v>103</v>
      </c>
      <c r="F319" s="137">
        <v>34.200000000000003</v>
      </c>
      <c r="G319" s="137">
        <v>34.200000000000003</v>
      </c>
      <c r="H319" s="96">
        <f t="shared" ref="H319:H376" si="6">G319/F319*100</f>
        <v>100</v>
      </c>
    </row>
    <row r="320" spans="1:8" ht="12" customHeight="1" x14ac:dyDescent="0.2">
      <c r="A320" s="128" t="s">
        <v>187</v>
      </c>
      <c r="B320" s="129">
        <v>7</v>
      </c>
      <c r="C320" s="130">
        <v>0</v>
      </c>
      <c r="D320" s="131">
        <v>0</v>
      </c>
      <c r="E320" s="147">
        <v>0</v>
      </c>
      <c r="F320" s="137">
        <v>1310463.1000000001</v>
      </c>
      <c r="G320" s="137">
        <v>1110949.6000000001</v>
      </c>
      <c r="H320" s="96">
        <f t="shared" si="6"/>
        <v>84.775343922312658</v>
      </c>
    </row>
    <row r="321" spans="1:8" ht="12" customHeight="1" x14ac:dyDescent="0.2">
      <c r="A321" s="128" t="s">
        <v>186</v>
      </c>
      <c r="B321" s="129">
        <v>7</v>
      </c>
      <c r="C321" s="130">
        <v>1</v>
      </c>
      <c r="D321" s="131">
        <v>0</v>
      </c>
      <c r="E321" s="147">
        <v>0</v>
      </c>
      <c r="F321" s="137">
        <v>449450.2</v>
      </c>
      <c r="G321" s="137">
        <v>363034</v>
      </c>
      <c r="H321" s="96">
        <f t="shared" si="6"/>
        <v>80.772908767200462</v>
      </c>
    </row>
    <row r="322" spans="1:8" ht="12" customHeight="1" x14ac:dyDescent="0.2">
      <c r="A322" s="128" t="s">
        <v>182</v>
      </c>
      <c r="B322" s="129">
        <v>7</v>
      </c>
      <c r="C322" s="130">
        <v>1</v>
      </c>
      <c r="D322" s="131" t="s">
        <v>181</v>
      </c>
      <c r="E322" s="147">
        <v>0</v>
      </c>
      <c r="F322" s="137">
        <v>5176</v>
      </c>
      <c r="G322" s="137">
        <v>4506.7</v>
      </c>
      <c r="H322" s="96">
        <f t="shared" si="6"/>
        <v>87.069165378670789</v>
      </c>
    </row>
    <row r="323" spans="1:8" ht="12" customHeight="1" x14ac:dyDescent="0.2">
      <c r="A323" s="128" t="s">
        <v>180</v>
      </c>
      <c r="B323" s="129">
        <v>7</v>
      </c>
      <c r="C323" s="130">
        <v>1</v>
      </c>
      <c r="D323" s="131" t="s">
        <v>179</v>
      </c>
      <c r="E323" s="147">
        <v>0</v>
      </c>
      <c r="F323" s="137">
        <v>5176</v>
      </c>
      <c r="G323" s="137">
        <v>4506.7</v>
      </c>
      <c r="H323" s="96">
        <f t="shared" si="6"/>
        <v>87.069165378670789</v>
      </c>
    </row>
    <row r="324" spans="1:8" ht="12" customHeight="1" x14ac:dyDescent="0.2">
      <c r="A324" s="128" t="s">
        <v>178</v>
      </c>
      <c r="B324" s="129">
        <v>7</v>
      </c>
      <c r="C324" s="130">
        <v>1</v>
      </c>
      <c r="D324" s="131" t="s">
        <v>177</v>
      </c>
      <c r="E324" s="147">
        <v>0</v>
      </c>
      <c r="F324" s="137">
        <v>761.6</v>
      </c>
      <c r="G324" s="137">
        <v>444.2</v>
      </c>
      <c r="H324" s="96">
        <f t="shared" si="6"/>
        <v>58.324579831932766</v>
      </c>
    </row>
    <row r="325" spans="1:8" ht="22.5" customHeight="1" x14ac:dyDescent="0.2">
      <c r="A325" s="128" t="s">
        <v>27</v>
      </c>
      <c r="B325" s="129">
        <v>7</v>
      </c>
      <c r="C325" s="130">
        <v>1</v>
      </c>
      <c r="D325" s="131" t="s">
        <v>177</v>
      </c>
      <c r="E325" s="147" t="s">
        <v>25</v>
      </c>
      <c r="F325" s="137">
        <v>585.79999999999995</v>
      </c>
      <c r="G325" s="137">
        <v>268.39999999999998</v>
      </c>
      <c r="H325" s="96">
        <f t="shared" si="6"/>
        <v>45.817685216797543</v>
      </c>
    </row>
    <row r="326" spans="1:8" ht="33.75" customHeight="1" x14ac:dyDescent="0.2">
      <c r="A326" s="128" t="s">
        <v>120</v>
      </c>
      <c r="B326" s="129">
        <v>7</v>
      </c>
      <c r="C326" s="130">
        <v>1</v>
      </c>
      <c r="D326" s="131" t="s">
        <v>177</v>
      </c>
      <c r="E326" s="147" t="s">
        <v>119</v>
      </c>
      <c r="F326" s="137">
        <v>175.8</v>
      </c>
      <c r="G326" s="137">
        <v>175.8</v>
      </c>
      <c r="H326" s="96">
        <f t="shared" si="6"/>
        <v>100</v>
      </c>
    </row>
    <row r="327" spans="1:8" ht="12" customHeight="1" x14ac:dyDescent="0.2">
      <c r="A327" s="128" t="s">
        <v>176</v>
      </c>
      <c r="B327" s="129">
        <v>7</v>
      </c>
      <c r="C327" s="130">
        <v>1</v>
      </c>
      <c r="D327" s="131" t="s">
        <v>175</v>
      </c>
      <c r="E327" s="147">
        <v>0</v>
      </c>
      <c r="F327" s="137">
        <v>4414.3999999999996</v>
      </c>
      <c r="G327" s="137">
        <v>4062.5</v>
      </c>
      <c r="H327" s="96">
        <f t="shared" si="6"/>
        <v>92.028361725262783</v>
      </c>
    </row>
    <row r="328" spans="1:8" ht="22.5" customHeight="1" x14ac:dyDescent="0.2">
      <c r="A328" s="128" t="s">
        <v>27</v>
      </c>
      <c r="B328" s="129">
        <v>7</v>
      </c>
      <c r="C328" s="130">
        <v>1</v>
      </c>
      <c r="D328" s="131" t="s">
        <v>175</v>
      </c>
      <c r="E328" s="147" t="s">
        <v>25</v>
      </c>
      <c r="F328" s="137">
        <v>3493.1</v>
      </c>
      <c r="G328" s="137">
        <v>3444.9</v>
      </c>
      <c r="H328" s="96">
        <f t="shared" si="6"/>
        <v>98.62013684120123</v>
      </c>
    </row>
    <row r="329" spans="1:8" ht="33.75" customHeight="1" x14ac:dyDescent="0.2">
      <c r="A329" s="128" t="s">
        <v>120</v>
      </c>
      <c r="B329" s="129">
        <v>7</v>
      </c>
      <c r="C329" s="130">
        <v>1</v>
      </c>
      <c r="D329" s="131" t="s">
        <v>175</v>
      </c>
      <c r="E329" s="147" t="s">
        <v>119</v>
      </c>
      <c r="F329" s="137">
        <v>821.5</v>
      </c>
      <c r="G329" s="137">
        <v>517.9</v>
      </c>
      <c r="H329" s="96">
        <f t="shared" si="6"/>
        <v>63.04321363359707</v>
      </c>
    </row>
    <row r="330" spans="1:8" ht="33.75" customHeight="1" x14ac:dyDescent="0.2">
      <c r="A330" s="128" t="s">
        <v>12</v>
      </c>
      <c r="B330" s="129">
        <v>7</v>
      </c>
      <c r="C330" s="130">
        <v>1</v>
      </c>
      <c r="D330" s="131" t="s">
        <v>175</v>
      </c>
      <c r="E330" s="147" t="s">
        <v>10</v>
      </c>
      <c r="F330" s="137">
        <v>99.8</v>
      </c>
      <c r="G330" s="137">
        <v>99.7</v>
      </c>
      <c r="H330" s="96">
        <f t="shared" si="6"/>
        <v>99.899799599198403</v>
      </c>
    </row>
    <row r="331" spans="1:8" ht="22.5" customHeight="1" x14ac:dyDescent="0.2">
      <c r="A331" s="128" t="s">
        <v>69</v>
      </c>
      <c r="B331" s="129">
        <v>7</v>
      </c>
      <c r="C331" s="130">
        <v>1</v>
      </c>
      <c r="D331" s="131" t="s">
        <v>68</v>
      </c>
      <c r="E331" s="147">
        <v>0</v>
      </c>
      <c r="F331" s="137">
        <v>433302.4</v>
      </c>
      <c r="G331" s="137">
        <v>351001.59999999998</v>
      </c>
      <c r="H331" s="96">
        <f t="shared" si="6"/>
        <v>81.006151823760959</v>
      </c>
    </row>
    <row r="332" spans="1:8" ht="12" customHeight="1" x14ac:dyDescent="0.2">
      <c r="A332" s="128" t="s">
        <v>67</v>
      </c>
      <c r="B332" s="129">
        <v>7</v>
      </c>
      <c r="C332" s="130">
        <v>1</v>
      </c>
      <c r="D332" s="131" t="s">
        <v>66</v>
      </c>
      <c r="E332" s="147">
        <v>0</v>
      </c>
      <c r="F332" s="137">
        <v>433221.3</v>
      </c>
      <c r="G332" s="137">
        <v>350920.6</v>
      </c>
      <c r="H332" s="96">
        <f t="shared" si="6"/>
        <v>81.002619215629508</v>
      </c>
    </row>
    <row r="333" spans="1:8" ht="22.5" customHeight="1" x14ac:dyDescent="0.2">
      <c r="A333" s="128" t="s">
        <v>137</v>
      </c>
      <c r="B333" s="129">
        <v>7</v>
      </c>
      <c r="C333" s="130">
        <v>1</v>
      </c>
      <c r="D333" s="131" t="s">
        <v>185</v>
      </c>
      <c r="E333" s="147">
        <v>0</v>
      </c>
      <c r="F333" s="137">
        <v>348069.7</v>
      </c>
      <c r="G333" s="137">
        <v>296031.59999999998</v>
      </c>
      <c r="H333" s="96">
        <f t="shared" si="6"/>
        <v>85.049517381145208</v>
      </c>
    </row>
    <row r="334" spans="1:8" ht="33.75" customHeight="1" x14ac:dyDescent="0.2">
      <c r="A334" s="128" t="s">
        <v>120</v>
      </c>
      <c r="B334" s="129">
        <v>7</v>
      </c>
      <c r="C334" s="130">
        <v>1</v>
      </c>
      <c r="D334" s="131" t="s">
        <v>185</v>
      </c>
      <c r="E334" s="147" t="s">
        <v>119</v>
      </c>
      <c r="F334" s="137">
        <v>183029</v>
      </c>
      <c r="G334" s="137">
        <v>151494.5</v>
      </c>
      <c r="H334" s="96">
        <f t="shared" si="6"/>
        <v>82.770763103114803</v>
      </c>
    </row>
    <row r="335" spans="1:8" ht="33.75" customHeight="1" x14ac:dyDescent="0.2">
      <c r="A335" s="128" t="s">
        <v>12</v>
      </c>
      <c r="B335" s="129">
        <v>7</v>
      </c>
      <c r="C335" s="130">
        <v>1</v>
      </c>
      <c r="D335" s="131" t="s">
        <v>185</v>
      </c>
      <c r="E335" s="147" t="s">
        <v>10</v>
      </c>
      <c r="F335" s="137">
        <v>165040.70000000001</v>
      </c>
      <c r="G335" s="137">
        <v>144537.1</v>
      </c>
      <c r="H335" s="96">
        <f t="shared" si="6"/>
        <v>87.576640186329797</v>
      </c>
    </row>
    <row r="336" spans="1:8" ht="22.5" customHeight="1" x14ac:dyDescent="0.2">
      <c r="A336" s="128" t="s">
        <v>603</v>
      </c>
      <c r="B336" s="129">
        <v>7</v>
      </c>
      <c r="C336" s="130">
        <v>1</v>
      </c>
      <c r="D336" s="131" t="s">
        <v>604</v>
      </c>
      <c r="E336" s="147">
        <v>0</v>
      </c>
      <c r="F336" s="137">
        <v>39923.4</v>
      </c>
      <c r="G336" s="137">
        <v>18758.900000000001</v>
      </c>
      <c r="H336" s="96">
        <f t="shared" si="6"/>
        <v>46.987230546496548</v>
      </c>
    </row>
    <row r="337" spans="1:8" ht="33.75" customHeight="1" x14ac:dyDescent="0.2">
      <c r="A337" s="128" t="s">
        <v>120</v>
      </c>
      <c r="B337" s="129">
        <v>7</v>
      </c>
      <c r="C337" s="130">
        <v>1</v>
      </c>
      <c r="D337" s="131" t="s">
        <v>604</v>
      </c>
      <c r="E337" s="147" t="s">
        <v>119</v>
      </c>
      <c r="F337" s="137">
        <v>22065.599999999999</v>
      </c>
      <c r="G337" s="137">
        <v>9985.4</v>
      </c>
      <c r="H337" s="96">
        <f t="shared" si="6"/>
        <v>45.253244869842653</v>
      </c>
    </row>
    <row r="338" spans="1:8" ht="33.75" customHeight="1" x14ac:dyDescent="0.2">
      <c r="A338" s="128" t="s">
        <v>12</v>
      </c>
      <c r="B338" s="129">
        <v>7</v>
      </c>
      <c r="C338" s="130">
        <v>1</v>
      </c>
      <c r="D338" s="131" t="s">
        <v>604</v>
      </c>
      <c r="E338" s="147" t="s">
        <v>10</v>
      </c>
      <c r="F338" s="137">
        <v>17857.8</v>
      </c>
      <c r="G338" s="137">
        <v>8773.5</v>
      </c>
      <c r="H338" s="96">
        <f t="shared" si="6"/>
        <v>49.129792023653529</v>
      </c>
    </row>
    <row r="339" spans="1:8" ht="12" customHeight="1" x14ac:dyDescent="0.2">
      <c r="A339" s="128" t="s">
        <v>24</v>
      </c>
      <c r="B339" s="129">
        <v>7</v>
      </c>
      <c r="C339" s="130">
        <v>1</v>
      </c>
      <c r="D339" s="131" t="s">
        <v>666</v>
      </c>
      <c r="E339" s="147">
        <v>0</v>
      </c>
      <c r="F339" s="137">
        <v>13099.5</v>
      </c>
      <c r="G339" s="137">
        <v>13099.5</v>
      </c>
      <c r="H339" s="96">
        <f t="shared" si="6"/>
        <v>100</v>
      </c>
    </row>
    <row r="340" spans="1:8" ht="33.75" customHeight="1" x14ac:dyDescent="0.2">
      <c r="A340" s="128" t="s">
        <v>120</v>
      </c>
      <c r="B340" s="129">
        <v>7</v>
      </c>
      <c r="C340" s="130">
        <v>1</v>
      </c>
      <c r="D340" s="131" t="s">
        <v>666</v>
      </c>
      <c r="E340" s="147" t="s">
        <v>119</v>
      </c>
      <c r="F340" s="137">
        <v>7157.2</v>
      </c>
      <c r="G340" s="137">
        <v>7157.2</v>
      </c>
      <c r="H340" s="96">
        <f t="shared" si="6"/>
        <v>100</v>
      </c>
    </row>
    <row r="341" spans="1:8" ht="33.75" customHeight="1" x14ac:dyDescent="0.2">
      <c r="A341" s="128" t="s">
        <v>12</v>
      </c>
      <c r="B341" s="129">
        <v>7</v>
      </c>
      <c r="C341" s="130">
        <v>1</v>
      </c>
      <c r="D341" s="131" t="s">
        <v>666</v>
      </c>
      <c r="E341" s="147" t="s">
        <v>10</v>
      </c>
      <c r="F341" s="137">
        <v>5942.3</v>
      </c>
      <c r="G341" s="137">
        <v>5942.3</v>
      </c>
      <c r="H341" s="96">
        <f t="shared" si="6"/>
        <v>100</v>
      </c>
    </row>
    <row r="342" spans="1:8" ht="12" customHeight="1" x14ac:dyDescent="0.2">
      <c r="A342" s="128" t="s">
        <v>23</v>
      </c>
      <c r="B342" s="129">
        <v>7</v>
      </c>
      <c r="C342" s="130">
        <v>1</v>
      </c>
      <c r="D342" s="131" t="s">
        <v>667</v>
      </c>
      <c r="E342" s="147">
        <v>0</v>
      </c>
      <c r="F342" s="137">
        <v>4845.3</v>
      </c>
      <c r="G342" s="137">
        <v>4845.3</v>
      </c>
      <c r="H342" s="96">
        <f t="shared" si="6"/>
        <v>100</v>
      </c>
    </row>
    <row r="343" spans="1:8" ht="33.75" customHeight="1" x14ac:dyDescent="0.2">
      <c r="A343" s="128" t="s">
        <v>120</v>
      </c>
      <c r="B343" s="129">
        <v>7</v>
      </c>
      <c r="C343" s="130">
        <v>1</v>
      </c>
      <c r="D343" s="131" t="s">
        <v>667</v>
      </c>
      <c r="E343" s="147" t="s">
        <v>119</v>
      </c>
      <c r="F343" s="137">
        <v>2456.3000000000002</v>
      </c>
      <c r="G343" s="137">
        <v>2456.3000000000002</v>
      </c>
      <c r="H343" s="96">
        <f t="shared" si="6"/>
        <v>100</v>
      </c>
    </row>
    <row r="344" spans="1:8" ht="33.75" customHeight="1" x14ac:dyDescent="0.2">
      <c r="A344" s="128" t="s">
        <v>12</v>
      </c>
      <c r="B344" s="129">
        <v>7</v>
      </c>
      <c r="C344" s="130">
        <v>1</v>
      </c>
      <c r="D344" s="131" t="s">
        <v>667</v>
      </c>
      <c r="E344" s="147" t="s">
        <v>10</v>
      </c>
      <c r="F344" s="137">
        <v>2388.9</v>
      </c>
      <c r="G344" s="137">
        <v>2389</v>
      </c>
      <c r="H344" s="96">
        <f t="shared" si="6"/>
        <v>100.00418602704173</v>
      </c>
    </row>
    <row r="345" spans="1:8" ht="12" customHeight="1" x14ac:dyDescent="0.2">
      <c r="A345" s="128" t="s">
        <v>22</v>
      </c>
      <c r="B345" s="129">
        <v>7</v>
      </c>
      <c r="C345" s="130">
        <v>1</v>
      </c>
      <c r="D345" s="131" t="s">
        <v>668</v>
      </c>
      <c r="E345" s="147">
        <v>0</v>
      </c>
      <c r="F345" s="137">
        <v>2972.8</v>
      </c>
      <c r="G345" s="137">
        <v>2972.8</v>
      </c>
      <c r="H345" s="96">
        <f t="shared" si="6"/>
        <v>100</v>
      </c>
    </row>
    <row r="346" spans="1:8" ht="33.75" customHeight="1" x14ac:dyDescent="0.2">
      <c r="A346" s="128" t="s">
        <v>120</v>
      </c>
      <c r="B346" s="129">
        <v>7</v>
      </c>
      <c r="C346" s="130">
        <v>1</v>
      </c>
      <c r="D346" s="131" t="s">
        <v>668</v>
      </c>
      <c r="E346" s="147" t="s">
        <v>119</v>
      </c>
      <c r="F346" s="137">
        <v>1400</v>
      </c>
      <c r="G346" s="137">
        <v>1400</v>
      </c>
      <c r="H346" s="96">
        <f t="shared" si="6"/>
        <v>100</v>
      </c>
    </row>
    <row r="347" spans="1:8" ht="33.75" customHeight="1" x14ac:dyDescent="0.2">
      <c r="A347" s="128" t="s">
        <v>12</v>
      </c>
      <c r="B347" s="129">
        <v>7</v>
      </c>
      <c r="C347" s="130">
        <v>1</v>
      </c>
      <c r="D347" s="131" t="s">
        <v>668</v>
      </c>
      <c r="E347" s="147" t="s">
        <v>10</v>
      </c>
      <c r="F347" s="137">
        <v>1572.8</v>
      </c>
      <c r="G347" s="137">
        <v>1572.8</v>
      </c>
      <c r="H347" s="96">
        <f t="shared" si="6"/>
        <v>100</v>
      </c>
    </row>
    <row r="348" spans="1:8" ht="22.5" customHeight="1" x14ac:dyDescent="0.2">
      <c r="A348" s="128" t="s">
        <v>605</v>
      </c>
      <c r="B348" s="129">
        <v>7</v>
      </c>
      <c r="C348" s="130">
        <v>1</v>
      </c>
      <c r="D348" s="131" t="s">
        <v>606</v>
      </c>
      <c r="E348" s="147">
        <v>0</v>
      </c>
      <c r="F348" s="137">
        <v>8104.6</v>
      </c>
      <c r="G348" s="137"/>
      <c r="H348" s="96"/>
    </row>
    <row r="349" spans="1:8" ht="33.75" customHeight="1" x14ac:dyDescent="0.2">
      <c r="A349" s="128" t="s">
        <v>120</v>
      </c>
      <c r="B349" s="129">
        <v>7</v>
      </c>
      <c r="C349" s="130">
        <v>1</v>
      </c>
      <c r="D349" s="131" t="s">
        <v>606</v>
      </c>
      <c r="E349" s="147" t="s">
        <v>119</v>
      </c>
      <c r="F349" s="137">
        <v>8104.6</v>
      </c>
      <c r="G349" s="137"/>
      <c r="H349" s="96"/>
    </row>
    <row r="350" spans="1:8" ht="33.75" customHeight="1" x14ac:dyDescent="0.2">
      <c r="A350" s="128" t="s">
        <v>607</v>
      </c>
      <c r="B350" s="129">
        <v>7</v>
      </c>
      <c r="C350" s="130">
        <v>1</v>
      </c>
      <c r="D350" s="131" t="s">
        <v>608</v>
      </c>
      <c r="E350" s="147">
        <v>0</v>
      </c>
      <c r="F350" s="137">
        <v>425.6</v>
      </c>
      <c r="G350" s="137"/>
      <c r="H350" s="96"/>
    </row>
    <row r="351" spans="1:8" ht="33.75" customHeight="1" x14ac:dyDescent="0.2">
      <c r="A351" s="128" t="s">
        <v>120</v>
      </c>
      <c r="B351" s="129">
        <v>7</v>
      </c>
      <c r="C351" s="130">
        <v>1</v>
      </c>
      <c r="D351" s="131" t="s">
        <v>608</v>
      </c>
      <c r="E351" s="147" t="s">
        <v>119</v>
      </c>
      <c r="F351" s="137">
        <v>425.6</v>
      </c>
      <c r="G351" s="137"/>
      <c r="H351" s="96"/>
    </row>
    <row r="352" spans="1:8" ht="21.75" customHeight="1" x14ac:dyDescent="0.2">
      <c r="A352" s="128" t="s">
        <v>171</v>
      </c>
      <c r="B352" s="129">
        <v>7</v>
      </c>
      <c r="C352" s="130">
        <v>1</v>
      </c>
      <c r="D352" s="131" t="s">
        <v>184</v>
      </c>
      <c r="E352" s="147">
        <v>0</v>
      </c>
      <c r="F352" s="137">
        <v>15780.5</v>
      </c>
      <c r="G352" s="137">
        <v>15212.5</v>
      </c>
      <c r="H352" s="96">
        <f t="shared" si="6"/>
        <v>96.400621019612814</v>
      </c>
    </row>
    <row r="353" spans="1:10" ht="33.75" customHeight="1" x14ac:dyDescent="0.2">
      <c r="A353" s="128" t="s">
        <v>120</v>
      </c>
      <c r="B353" s="129">
        <v>7</v>
      </c>
      <c r="C353" s="130">
        <v>1</v>
      </c>
      <c r="D353" s="131" t="s">
        <v>184</v>
      </c>
      <c r="E353" s="147" t="s">
        <v>119</v>
      </c>
      <c r="F353" s="137">
        <v>8977.5</v>
      </c>
      <c r="G353" s="137">
        <v>8532.2999999999993</v>
      </c>
      <c r="H353" s="96">
        <f t="shared" si="6"/>
        <v>95.040935672514621</v>
      </c>
    </row>
    <row r="354" spans="1:10" ht="33.75" customHeight="1" x14ac:dyDescent="0.2">
      <c r="A354" s="128" t="s">
        <v>12</v>
      </c>
      <c r="B354" s="129">
        <v>7</v>
      </c>
      <c r="C354" s="130">
        <v>1</v>
      </c>
      <c r="D354" s="131" t="s">
        <v>184</v>
      </c>
      <c r="E354" s="147" t="s">
        <v>10</v>
      </c>
      <c r="F354" s="137">
        <v>6803</v>
      </c>
      <c r="G354" s="137">
        <v>6680.2</v>
      </c>
      <c r="H354" s="96">
        <f t="shared" si="6"/>
        <v>98.194914008525643</v>
      </c>
    </row>
    <row r="355" spans="1:10" ht="22.5" customHeight="1" x14ac:dyDescent="0.2">
      <c r="A355" s="128" t="s">
        <v>147</v>
      </c>
      <c r="B355" s="129">
        <v>7</v>
      </c>
      <c r="C355" s="130">
        <v>1</v>
      </c>
      <c r="D355" s="131" t="s">
        <v>146</v>
      </c>
      <c r="E355" s="147">
        <v>0</v>
      </c>
      <c r="F355" s="137">
        <v>81</v>
      </c>
      <c r="G355" s="137">
        <v>81</v>
      </c>
      <c r="H355" s="96">
        <f t="shared" si="6"/>
        <v>100</v>
      </c>
    </row>
    <row r="356" spans="1:10" ht="22.5" customHeight="1" x14ac:dyDescent="0.2">
      <c r="A356" s="128" t="s">
        <v>17</v>
      </c>
      <c r="B356" s="129">
        <v>7</v>
      </c>
      <c r="C356" s="130">
        <v>1</v>
      </c>
      <c r="D356" s="131" t="s">
        <v>669</v>
      </c>
      <c r="E356" s="147">
        <v>0</v>
      </c>
      <c r="F356" s="137">
        <v>81</v>
      </c>
      <c r="G356" s="137">
        <v>81</v>
      </c>
      <c r="H356" s="96">
        <f t="shared" si="6"/>
        <v>100</v>
      </c>
    </row>
    <row r="357" spans="1:10" ht="33.75" customHeight="1" x14ac:dyDescent="0.2">
      <c r="A357" s="128" t="s">
        <v>120</v>
      </c>
      <c r="B357" s="129">
        <v>7</v>
      </c>
      <c r="C357" s="130">
        <v>1</v>
      </c>
      <c r="D357" s="131" t="s">
        <v>669</v>
      </c>
      <c r="E357" s="147" t="s">
        <v>119</v>
      </c>
      <c r="F357" s="137">
        <v>46</v>
      </c>
      <c r="G357" s="137">
        <v>46</v>
      </c>
      <c r="H357" s="96">
        <f t="shared" si="6"/>
        <v>100</v>
      </c>
    </row>
    <row r="358" spans="1:10" ht="33.75" customHeight="1" x14ac:dyDescent="0.2">
      <c r="A358" s="128" t="s">
        <v>12</v>
      </c>
      <c r="B358" s="129">
        <v>7</v>
      </c>
      <c r="C358" s="130">
        <v>1</v>
      </c>
      <c r="D358" s="131" t="s">
        <v>669</v>
      </c>
      <c r="E358" s="147" t="s">
        <v>10</v>
      </c>
      <c r="F358" s="137">
        <v>35</v>
      </c>
      <c r="G358" s="137">
        <v>35</v>
      </c>
      <c r="H358" s="96">
        <f t="shared" si="6"/>
        <v>100</v>
      </c>
    </row>
    <row r="359" spans="1:10" ht="22.5" customHeight="1" x14ac:dyDescent="0.2">
      <c r="A359" s="128" t="s">
        <v>143</v>
      </c>
      <c r="B359" s="129">
        <v>7</v>
      </c>
      <c r="C359" s="130">
        <v>1</v>
      </c>
      <c r="D359" s="131" t="s">
        <v>142</v>
      </c>
      <c r="E359" s="147">
        <v>0</v>
      </c>
      <c r="F359" s="137">
        <v>10971.9</v>
      </c>
      <c r="G359" s="137">
        <v>7525.7</v>
      </c>
      <c r="H359" s="96">
        <f t="shared" si="6"/>
        <v>68.590672536206128</v>
      </c>
    </row>
    <row r="360" spans="1:10" ht="33.75" customHeight="1" x14ac:dyDescent="0.2">
      <c r="A360" s="128" t="s">
        <v>139</v>
      </c>
      <c r="B360" s="129">
        <v>7</v>
      </c>
      <c r="C360" s="130">
        <v>1</v>
      </c>
      <c r="D360" s="131" t="s">
        <v>138</v>
      </c>
      <c r="E360" s="147">
        <v>0</v>
      </c>
      <c r="F360" s="137">
        <v>10971.9</v>
      </c>
      <c r="G360" s="137">
        <v>7525.7</v>
      </c>
      <c r="H360" s="96">
        <f t="shared" si="6"/>
        <v>68.590672536206128</v>
      </c>
    </row>
    <row r="361" spans="1:10" ht="22.5" customHeight="1" x14ac:dyDescent="0.2">
      <c r="A361" s="128" t="s">
        <v>137</v>
      </c>
      <c r="B361" s="129">
        <v>7</v>
      </c>
      <c r="C361" s="130">
        <v>1</v>
      </c>
      <c r="D361" s="131" t="s">
        <v>136</v>
      </c>
      <c r="E361" s="147">
        <v>0</v>
      </c>
      <c r="F361" s="137">
        <v>10971.9</v>
      </c>
      <c r="G361" s="137">
        <v>7525.7</v>
      </c>
      <c r="H361" s="96">
        <f t="shared" si="6"/>
        <v>68.590672536206128</v>
      </c>
    </row>
    <row r="362" spans="1:10" ht="22.5" customHeight="1" x14ac:dyDescent="0.2">
      <c r="A362" s="128" t="s">
        <v>105</v>
      </c>
      <c r="B362" s="129">
        <v>7</v>
      </c>
      <c r="C362" s="130">
        <v>1</v>
      </c>
      <c r="D362" s="131" t="s">
        <v>136</v>
      </c>
      <c r="E362" s="147">
        <v>100</v>
      </c>
      <c r="F362" s="137">
        <v>10971.9</v>
      </c>
      <c r="G362" s="137">
        <v>7525.7</v>
      </c>
      <c r="H362" s="96">
        <f t="shared" si="6"/>
        <v>68.590672536206128</v>
      </c>
    </row>
    <row r="363" spans="1:10" ht="12" customHeight="1" x14ac:dyDescent="0.2">
      <c r="A363" s="128" t="s">
        <v>183</v>
      </c>
      <c r="B363" s="129">
        <v>7</v>
      </c>
      <c r="C363" s="130">
        <v>2</v>
      </c>
      <c r="D363" s="131">
        <v>0</v>
      </c>
      <c r="E363" s="147">
        <v>0</v>
      </c>
      <c r="F363" s="137">
        <v>808179.19999999995</v>
      </c>
      <c r="G363" s="137">
        <v>704348.6</v>
      </c>
      <c r="H363" s="96">
        <f t="shared" si="6"/>
        <v>87.152527558244515</v>
      </c>
    </row>
    <row r="364" spans="1:10" ht="12" customHeight="1" x14ac:dyDescent="0.2">
      <c r="A364" s="128" t="s">
        <v>182</v>
      </c>
      <c r="B364" s="129">
        <v>7</v>
      </c>
      <c r="C364" s="130">
        <v>2</v>
      </c>
      <c r="D364" s="131" t="s">
        <v>181</v>
      </c>
      <c r="E364" s="147">
        <v>0</v>
      </c>
      <c r="F364" s="137">
        <v>7623</v>
      </c>
      <c r="G364" s="137">
        <v>6804.5</v>
      </c>
      <c r="H364" s="96">
        <f t="shared" si="6"/>
        <v>89.262757444575627</v>
      </c>
    </row>
    <row r="365" spans="1:10" ht="12" customHeight="1" x14ac:dyDescent="0.2">
      <c r="A365" s="128" t="s">
        <v>180</v>
      </c>
      <c r="B365" s="129">
        <v>7</v>
      </c>
      <c r="C365" s="130">
        <v>2</v>
      </c>
      <c r="D365" s="131" t="s">
        <v>179</v>
      </c>
      <c r="E365" s="147">
        <v>0</v>
      </c>
      <c r="F365" s="137">
        <v>875.5</v>
      </c>
      <c r="G365" s="137">
        <v>875.5</v>
      </c>
      <c r="H365" s="96">
        <f t="shared" si="6"/>
        <v>100</v>
      </c>
      <c r="J365" s="97"/>
    </row>
    <row r="366" spans="1:10" ht="12" customHeight="1" x14ac:dyDescent="0.2">
      <c r="A366" s="128" t="s">
        <v>178</v>
      </c>
      <c r="B366" s="129">
        <v>7</v>
      </c>
      <c r="C366" s="130">
        <v>2</v>
      </c>
      <c r="D366" s="131" t="s">
        <v>177</v>
      </c>
      <c r="E366" s="147">
        <v>0</v>
      </c>
      <c r="F366" s="137">
        <v>875.5</v>
      </c>
      <c r="G366" s="137">
        <v>875.5</v>
      </c>
      <c r="H366" s="96">
        <f t="shared" si="6"/>
        <v>100</v>
      </c>
      <c r="J366" s="97"/>
    </row>
    <row r="367" spans="1:10" ht="22.5" customHeight="1" x14ac:dyDescent="0.2">
      <c r="A367" s="128" t="s">
        <v>232</v>
      </c>
      <c r="B367" s="129">
        <v>7</v>
      </c>
      <c r="C367" s="130">
        <v>2</v>
      </c>
      <c r="D367" s="131" t="s">
        <v>177</v>
      </c>
      <c r="E367" s="147" t="s">
        <v>230</v>
      </c>
      <c r="F367" s="137">
        <v>119.6</v>
      </c>
      <c r="G367" s="137">
        <v>119.6</v>
      </c>
      <c r="H367" s="96">
        <f t="shared" si="6"/>
        <v>100</v>
      </c>
      <c r="J367" s="97"/>
    </row>
    <row r="368" spans="1:10" ht="22.5" customHeight="1" x14ac:dyDescent="0.2">
      <c r="A368" s="128" t="s">
        <v>27</v>
      </c>
      <c r="B368" s="129">
        <v>7</v>
      </c>
      <c r="C368" s="130">
        <v>2</v>
      </c>
      <c r="D368" s="131" t="s">
        <v>177</v>
      </c>
      <c r="E368" s="147" t="s">
        <v>25</v>
      </c>
      <c r="F368" s="137">
        <v>338</v>
      </c>
      <c r="G368" s="137">
        <f>3108.6-2770.6</f>
        <v>338</v>
      </c>
      <c r="H368" s="96">
        <f t="shared" si="6"/>
        <v>100</v>
      </c>
      <c r="J368" s="97"/>
    </row>
    <row r="369" spans="1:10" ht="33.75" customHeight="1" x14ac:dyDescent="0.2">
      <c r="A369" s="128" t="s">
        <v>120</v>
      </c>
      <c r="B369" s="129">
        <v>7</v>
      </c>
      <c r="C369" s="130">
        <v>2</v>
      </c>
      <c r="D369" s="131" t="s">
        <v>177</v>
      </c>
      <c r="E369" s="147" t="s">
        <v>119</v>
      </c>
      <c r="F369" s="137">
        <v>417.9</v>
      </c>
      <c r="G369" s="137">
        <f>441.2-23.3</f>
        <v>417.9</v>
      </c>
      <c r="H369" s="96">
        <f t="shared" si="6"/>
        <v>100</v>
      </c>
      <c r="J369" s="97"/>
    </row>
    <row r="370" spans="1:10" ht="12" customHeight="1" x14ac:dyDescent="0.2">
      <c r="A370" s="128" t="s">
        <v>176</v>
      </c>
      <c r="B370" s="129">
        <v>7</v>
      </c>
      <c r="C370" s="130">
        <v>2</v>
      </c>
      <c r="D370" s="131" t="s">
        <v>175</v>
      </c>
      <c r="E370" s="147">
        <v>0</v>
      </c>
      <c r="F370" s="137">
        <v>6747.5</v>
      </c>
      <c r="G370" s="137">
        <f>G371+G372</f>
        <v>5869.7999999999993</v>
      </c>
      <c r="H370" s="96">
        <f t="shared" si="6"/>
        <v>86.992219340496462</v>
      </c>
      <c r="J370" s="97"/>
    </row>
    <row r="371" spans="1:10" ht="22.5" customHeight="1" x14ac:dyDescent="0.2">
      <c r="A371" s="128" t="s">
        <v>27</v>
      </c>
      <c r="B371" s="129">
        <v>7</v>
      </c>
      <c r="C371" s="130">
        <v>2</v>
      </c>
      <c r="D371" s="131" t="s">
        <v>175</v>
      </c>
      <c r="E371" s="147" t="s">
        <v>25</v>
      </c>
      <c r="F371" s="137">
        <v>6177.8</v>
      </c>
      <c r="G371" s="137">
        <f>2535.8+2770.6+23.3-29.6</f>
        <v>5300.0999999999995</v>
      </c>
      <c r="H371" s="96">
        <f t="shared" si="6"/>
        <v>85.792677004758971</v>
      </c>
      <c r="J371" s="97"/>
    </row>
    <row r="372" spans="1:10" ht="33.75" customHeight="1" x14ac:dyDescent="0.2">
      <c r="A372" s="128" t="s">
        <v>120</v>
      </c>
      <c r="B372" s="129">
        <v>7</v>
      </c>
      <c r="C372" s="130">
        <v>2</v>
      </c>
      <c r="D372" s="131" t="s">
        <v>175</v>
      </c>
      <c r="E372" s="147" t="s">
        <v>119</v>
      </c>
      <c r="F372" s="137">
        <v>569.70000000000005</v>
      </c>
      <c r="G372" s="137">
        <f>599.3-29.6</f>
        <v>569.69999999999993</v>
      </c>
      <c r="H372" s="96">
        <f t="shared" si="6"/>
        <v>99.999999999999972</v>
      </c>
      <c r="J372" s="97"/>
    </row>
    <row r="373" spans="1:10" ht="22.5" customHeight="1" x14ac:dyDescent="0.2">
      <c r="A373" s="128" t="s">
        <v>69</v>
      </c>
      <c r="B373" s="129">
        <v>7</v>
      </c>
      <c r="C373" s="130">
        <v>2</v>
      </c>
      <c r="D373" s="131" t="s">
        <v>68</v>
      </c>
      <c r="E373" s="147">
        <v>0</v>
      </c>
      <c r="F373" s="137">
        <v>787900.4</v>
      </c>
      <c r="G373" s="137">
        <v>689467</v>
      </c>
      <c r="H373" s="96">
        <f t="shared" si="6"/>
        <v>87.506872696092046</v>
      </c>
      <c r="J373" s="97"/>
    </row>
    <row r="374" spans="1:10" ht="12" customHeight="1" x14ac:dyDescent="0.2">
      <c r="A374" s="128" t="s">
        <v>174</v>
      </c>
      <c r="B374" s="129">
        <v>7</v>
      </c>
      <c r="C374" s="130">
        <v>2</v>
      </c>
      <c r="D374" s="131" t="s">
        <v>173</v>
      </c>
      <c r="E374" s="147">
        <v>0</v>
      </c>
      <c r="F374" s="137">
        <v>737123</v>
      </c>
      <c r="G374" s="137">
        <v>660563</v>
      </c>
      <c r="H374" s="96">
        <f t="shared" si="6"/>
        <v>89.613673701675296</v>
      </c>
      <c r="J374" s="97"/>
    </row>
    <row r="375" spans="1:10" ht="22.5" customHeight="1" x14ac:dyDescent="0.2">
      <c r="A375" s="128" t="s">
        <v>137</v>
      </c>
      <c r="B375" s="129">
        <v>7</v>
      </c>
      <c r="C375" s="130">
        <v>2</v>
      </c>
      <c r="D375" s="131" t="s">
        <v>172</v>
      </c>
      <c r="E375" s="147">
        <v>0</v>
      </c>
      <c r="F375" s="137">
        <v>671991.2</v>
      </c>
      <c r="G375" s="137">
        <v>607836.30000000005</v>
      </c>
      <c r="H375" s="96">
        <f t="shared" si="6"/>
        <v>90.453014860908908</v>
      </c>
    </row>
    <row r="376" spans="1:10" ht="22.5" customHeight="1" x14ac:dyDescent="0.2">
      <c r="A376" s="128" t="s">
        <v>105</v>
      </c>
      <c r="B376" s="129">
        <v>7</v>
      </c>
      <c r="C376" s="130">
        <v>2</v>
      </c>
      <c r="D376" s="131" t="s">
        <v>172</v>
      </c>
      <c r="E376" s="147">
        <v>100</v>
      </c>
      <c r="F376" s="137">
        <v>8733.2000000000007</v>
      </c>
      <c r="G376" s="137">
        <v>7083.8</v>
      </c>
      <c r="H376" s="96">
        <f t="shared" si="6"/>
        <v>81.113452113772723</v>
      </c>
    </row>
    <row r="377" spans="1:10" ht="22.5" customHeight="1" x14ac:dyDescent="0.2">
      <c r="A377" s="128" t="s">
        <v>27</v>
      </c>
      <c r="B377" s="129">
        <v>7</v>
      </c>
      <c r="C377" s="130">
        <v>2</v>
      </c>
      <c r="D377" s="131" t="s">
        <v>172</v>
      </c>
      <c r="E377" s="147" t="s">
        <v>25</v>
      </c>
      <c r="F377" s="137">
        <v>172</v>
      </c>
      <c r="G377" s="137">
        <v>93.9</v>
      </c>
      <c r="H377" s="96">
        <f t="shared" ref="H377:H439" si="7">G377/F377*100</f>
        <v>54.593023255813954</v>
      </c>
    </row>
    <row r="378" spans="1:10" ht="33.75" customHeight="1" x14ac:dyDescent="0.2">
      <c r="A378" s="128" t="s">
        <v>120</v>
      </c>
      <c r="B378" s="129">
        <v>7</v>
      </c>
      <c r="C378" s="130">
        <v>2</v>
      </c>
      <c r="D378" s="131" t="s">
        <v>172</v>
      </c>
      <c r="E378" s="147" t="s">
        <v>119</v>
      </c>
      <c r="F378" s="137">
        <v>604947</v>
      </c>
      <c r="G378" s="137">
        <v>555895.69999999995</v>
      </c>
      <c r="H378" s="96">
        <f t="shared" si="7"/>
        <v>91.891636788016129</v>
      </c>
    </row>
    <row r="379" spans="1:10" ht="33.75" customHeight="1" x14ac:dyDescent="0.2">
      <c r="A379" s="128" t="s">
        <v>12</v>
      </c>
      <c r="B379" s="129">
        <v>7</v>
      </c>
      <c r="C379" s="130">
        <v>2</v>
      </c>
      <c r="D379" s="131" t="s">
        <v>172</v>
      </c>
      <c r="E379" s="147" t="s">
        <v>10</v>
      </c>
      <c r="F379" s="137">
        <v>58139</v>
      </c>
      <c r="G379" s="137">
        <v>44762.9</v>
      </c>
      <c r="H379" s="96">
        <f t="shared" si="7"/>
        <v>76.992896334646275</v>
      </c>
    </row>
    <row r="380" spans="1:10" ht="22.5" customHeight="1" x14ac:dyDescent="0.2">
      <c r="A380" s="128" t="s">
        <v>603</v>
      </c>
      <c r="B380" s="129">
        <v>7</v>
      </c>
      <c r="C380" s="130">
        <v>2</v>
      </c>
      <c r="D380" s="131" t="s">
        <v>609</v>
      </c>
      <c r="E380" s="147">
        <v>0</v>
      </c>
      <c r="F380" s="137">
        <v>20328</v>
      </c>
      <c r="G380" s="137">
        <v>9866.7999999999993</v>
      </c>
      <c r="H380" s="96">
        <f t="shared" si="7"/>
        <v>48.53797717434081</v>
      </c>
    </row>
    <row r="381" spans="1:10" ht="33.75" customHeight="1" x14ac:dyDescent="0.2">
      <c r="A381" s="128" t="s">
        <v>120</v>
      </c>
      <c r="B381" s="129">
        <v>7</v>
      </c>
      <c r="C381" s="130">
        <v>2</v>
      </c>
      <c r="D381" s="131" t="s">
        <v>609</v>
      </c>
      <c r="E381" s="147" t="s">
        <v>119</v>
      </c>
      <c r="F381" s="137">
        <v>18940.900000000001</v>
      </c>
      <c r="G381" s="137">
        <v>8765.7999999999993</v>
      </c>
      <c r="H381" s="96">
        <f t="shared" si="7"/>
        <v>46.279743834770251</v>
      </c>
    </row>
    <row r="382" spans="1:10" ht="33.75" customHeight="1" x14ac:dyDescent="0.2">
      <c r="A382" s="128" t="s">
        <v>12</v>
      </c>
      <c r="B382" s="129">
        <v>7</v>
      </c>
      <c r="C382" s="130">
        <v>2</v>
      </c>
      <c r="D382" s="131" t="s">
        <v>609</v>
      </c>
      <c r="E382" s="147" t="s">
        <v>10</v>
      </c>
      <c r="F382" s="137">
        <v>1387.1</v>
      </c>
      <c r="G382" s="137">
        <v>1101</v>
      </c>
      <c r="H382" s="96">
        <f t="shared" si="7"/>
        <v>79.374234013409279</v>
      </c>
    </row>
    <row r="383" spans="1:10" ht="12" customHeight="1" x14ac:dyDescent="0.2">
      <c r="A383" s="128" t="s">
        <v>102</v>
      </c>
      <c r="B383" s="129">
        <v>7</v>
      </c>
      <c r="C383" s="130">
        <v>2</v>
      </c>
      <c r="D383" s="131" t="s">
        <v>670</v>
      </c>
      <c r="E383" s="147">
        <v>0</v>
      </c>
      <c r="F383" s="137">
        <v>358.8</v>
      </c>
      <c r="G383" s="137">
        <v>358.8</v>
      </c>
      <c r="H383" s="96">
        <f t="shared" si="7"/>
        <v>100</v>
      </c>
    </row>
    <row r="384" spans="1:10" ht="33.75" customHeight="1" x14ac:dyDescent="0.2">
      <c r="A384" s="128" t="s">
        <v>120</v>
      </c>
      <c r="B384" s="129">
        <v>7</v>
      </c>
      <c r="C384" s="130">
        <v>2</v>
      </c>
      <c r="D384" s="131" t="s">
        <v>670</v>
      </c>
      <c r="E384" s="147" t="s">
        <v>119</v>
      </c>
      <c r="F384" s="137">
        <v>358.8</v>
      </c>
      <c r="G384" s="137">
        <v>358.8</v>
      </c>
      <c r="H384" s="96">
        <f t="shared" si="7"/>
        <v>100</v>
      </c>
    </row>
    <row r="385" spans="1:8" ht="12" customHeight="1" x14ac:dyDescent="0.2">
      <c r="A385" s="128" t="s">
        <v>24</v>
      </c>
      <c r="B385" s="129">
        <v>7</v>
      </c>
      <c r="C385" s="130">
        <v>2</v>
      </c>
      <c r="D385" s="131" t="s">
        <v>671</v>
      </c>
      <c r="E385" s="147">
        <v>0</v>
      </c>
      <c r="F385" s="137">
        <v>10751.7</v>
      </c>
      <c r="G385" s="137">
        <v>10751.7</v>
      </c>
      <c r="H385" s="96">
        <f t="shared" si="7"/>
        <v>100</v>
      </c>
    </row>
    <row r="386" spans="1:8" ht="33.75" customHeight="1" x14ac:dyDescent="0.2">
      <c r="A386" s="128" t="s">
        <v>120</v>
      </c>
      <c r="B386" s="129">
        <v>7</v>
      </c>
      <c r="C386" s="130">
        <v>2</v>
      </c>
      <c r="D386" s="131" t="s">
        <v>671</v>
      </c>
      <c r="E386" s="147" t="s">
        <v>119</v>
      </c>
      <c r="F386" s="137">
        <v>10337.1</v>
      </c>
      <c r="G386" s="137">
        <v>10337.1</v>
      </c>
      <c r="H386" s="96">
        <f t="shared" si="7"/>
        <v>100</v>
      </c>
    </row>
    <row r="387" spans="1:8" ht="33.75" customHeight="1" x14ac:dyDescent="0.2">
      <c r="A387" s="128" t="s">
        <v>12</v>
      </c>
      <c r="B387" s="129">
        <v>7</v>
      </c>
      <c r="C387" s="130">
        <v>2</v>
      </c>
      <c r="D387" s="131" t="s">
        <v>671</v>
      </c>
      <c r="E387" s="147" t="s">
        <v>10</v>
      </c>
      <c r="F387" s="137">
        <v>414.6</v>
      </c>
      <c r="G387" s="137">
        <v>414.6</v>
      </c>
      <c r="H387" s="96">
        <f t="shared" si="7"/>
        <v>100</v>
      </c>
    </row>
    <row r="388" spans="1:8" ht="12" customHeight="1" x14ac:dyDescent="0.2">
      <c r="A388" s="128" t="s">
        <v>23</v>
      </c>
      <c r="B388" s="129">
        <v>7</v>
      </c>
      <c r="C388" s="130">
        <v>2</v>
      </c>
      <c r="D388" s="131" t="s">
        <v>672</v>
      </c>
      <c r="E388" s="147">
        <v>0</v>
      </c>
      <c r="F388" s="137">
        <v>5478.3</v>
      </c>
      <c r="G388" s="137">
        <v>5478.3</v>
      </c>
      <c r="H388" s="96">
        <f t="shared" si="7"/>
        <v>100</v>
      </c>
    </row>
    <row r="389" spans="1:8" ht="33.75" customHeight="1" x14ac:dyDescent="0.2">
      <c r="A389" s="128" t="s">
        <v>120</v>
      </c>
      <c r="B389" s="129">
        <v>7</v>
      </c>
      <c r="C389" s="130">
        <v>2</v>
      </c>
      <c r="D389" s="131" t="s">
        <v>672</v>
      </c>
      <c r="E389" s="147" t="s">
        <v>119</v>
      </c>
      <c r="F389" s="137">
        <v>4987.3999999999996</v>
      </c>
      <c r="G389" s="137">
        <v>4987.3999999999996</v>
      </c>
      <c r="H389" s="96">
        <f t="shared" si="7"/>
        <v>100</v>
      </c>
    </row>
    <row r="390" spans="1:8" ht="33.75" customHeight="1" x14ac:dyDescent="0.2">
      <c r="A390" s="128" t="s">
        <v>12</v>
      </c>
      <c r="B390" s="129">
        <v>7</v>
      </c>
      <c r="C390" s="130">
        <v>2</v>
      </c>
      <c r="D390" s="131" t="s">
        <v>672</v>
      </c>
      <c r="E390" s="147" t="s">
        <v>10</v>
      </c>
      <c r="F390" s="137">
        <v>490.9</v>
      </c>
      <c r="G390" s="137">
        <v>490.9</v>
      </c>
      <c r="H390" s="96">
        <f t="shared" si="7"/>
        <v>100</v>
      </c>
    </row>
    <row r="391" spans="1:8" ht="12" customHeight="1" x14ac:dyDescent="0.2">
      <c r="A391" s="128" t="s">
        <v>22</v>
      </c>
      <c r="B391" s="129">
        <v>7</v>
      </c>
      <c r="C391" s="130">
        <v>2</v>
      </c>
      <c r="D391" s="131" t="s">
        <v>673</v>
      </c>
      <c r="E391" s="147">
        <v>0</v>
      </c>
      <c r="F391" s="137">
        <v>3255.4</v>
      </c>
      <c r="G391" s="137">
        <v>3255.4</v>
      </c>
      <c r="H391" s="96">
        <f t="shared" si="7"/>
        <v>100</v>
      </c>
    </row>
    <row r="392" spans="1:8" ht="33.75" customHeight="1" x14ac:dyDescent="0.2">
      <c r="A392" s="128" t="s">
        <v>120</v>
      </c>
      <c r="B392" s="129">
        <v>7</v>
      </c>
      <c r="C392" s="130">
        <v>2</v>
      </c>
      <c r="D392" s="131" t="s">
        <v>673</v>
      </c>
      <c r="E392" s="147" t="s">
        <v>119</v>
      </c>
      <c r="F392" s="137">
        <v>3113.3</v>
      </c>
      <c r="G392" s="137">
        <v>3113.3</v>
      </c>
      <c r="H392" s="96">
        <f t="shared" si="7"/>
        <v>100</v>
      </c>
    </row>
    <row r="393" spans="1:8" ht="33.75" customHeight="1" x14ac:dyDescent="0.2">
      <c r="A393" s="128" t="s">
        <v>12</v>
      </c>
      <c r="B393" s="129">
        <v>7</v>
      </c>
      <c r="C393" s="130">
        <v>2</v>
      </c>
      <c r="D393" s="131" t="s">
        <v>673</v>
      </c>
      <c r="E393" s="147" t="s">
        <v>10</v>
      </c>
      <c r="F393" s="137">
        <v>142.1</v>
      </c>
      <c r="G393" s="137">
        <v>142.1</v>
      </c>
      <c r="H393" s="96">
        <f t="shared" si="7"/>
        <v>100</v>
      </c>
    </row>
    <row r="394" spans="1:8" ht="33.75" customHeight="1" x14ac:dyDescent="0.2">
      <c r="A394" s="128" t="s">
        <v>610</v>
      </c>
      <c r="B394" s="129">
        <v>7</v>
      </c>
      <c r="C394" s="130">
        <v>2</v>
      </c>
      <c r="D394" s="131" t="s">
        <v>611</v>
      </c>
      <c r="E394" s="147">
        <v>0</v>
      </c>
      <c r="F394" s="137">
        <v>200</v>
      </c>
      <c r="G394" s="137"/>
      <c r="H394" s="96"/>
    </row>
    <row r="395" spans="1:8" ht="33.75" customHeight="1" x14ac:dyDescent="0.2">
      <c r="A395" s="128" t="s">
        <v>120</v>
      </c>
      <c r="B395" s="129">
        <v>7</v>
      </c>
      <c r="C395" s="130">
        <v>2</v>
      </c>
      <c r="D395" s="131" t="s">
        <v>611</v>
      </c>
      <c r="E395" s="147" t="s">
        <v>119</v>
      </c>
      <c r="F395" s="137">
        <v>200</v>
      </c>
      <c r="G395" s="137"/>
      <c r="H395" s="96"/>
    </row>
    <row r="396" spans="1:8" ht="33.75" customHeight="1" x14ac:dyDescent="0.2">
      <c r="A396" s="128" t="s">
        <v>607</v>
      </c>
      <c r="B396" s="129">
        <v>7</v>
      </c>
      <c r="C396" s="130">
        <v>2</v>
      </c>
      <c r="D396" s="131" t="s">
        <v>612</v>
      </c>
      <c r="E396" s="147">
        <v>0</v>
      </c>
      <c r="F396" s="137">
        <v>10.7</v>
      </c>
      <c r="G396" s="137"/>
      <c r="H396" s="96"/>
    </row>
    <row r="397" spans="1:8" ht="33.75" customHeight="1" x14ac:dyDescent="0.2">
      <c r="A397" s="128" t="s">
        <v>120</v>
      </c>
      <c r="B397" s="129">
        <v>7</v>
      </c>
      <c r="C397" s="130">
        <v>2</v>
      </c>
      <c r="D397" s="131" t="s">
        <v>612</v>
      </c>
      <c r="E397" s="147" t="s">
        <v>119</v>
      </c>
      <c r="F397" s="137">
        <v>10.7</v>
      </c>
      <c r="G397" s="137"/>
      <c r="H397" s="96"/>
    </row>
    <row r="398" spans="1:8" ht="21.75" customHeight="1" x14ac:dyDescent="0.2">
      <c r="A398" s="128" t="s">
        <v>171</v>
      </c>
      <c r="B398" s="129">
        <v>7</v>
      </c>
      <c r="C398" s="130">
        <v>2</v>
      </c>
      <c r="D398" s="131" t="s">
        <v>170</v>
      </c>
      <c r="E398" s="147">
        <v>0</v>
      </c>
      <c r="F398" s="137">
        <v>24748.9</v>
      </c>
      <c r="G398" s="137">
        <v>23015.7</v>
      </c>
      <c r="H398" s="96">
        <f t="shared" si="7"/>
        <v>92.996860466525774</v>
      </c>
    </row>
    <row r="399" spans="1:8" ht="33.75" customHeight="1" x14ac:dyDescent="0.2">
      <c r="A399" s="128" t="s">
        <v>120</v>
      </c>
      <c r="B399" s="129">
        <v>7</v>
      </c>
      <c r="C399" s="130">
        <v>2</v>
      </c>
      <c r="D399" s="131" t="s">
        <v>170</v>
      </c>
      <c r="E399" s="147" t="s">
        <v>119</v>
      </c>
      <c r="F399" s="137">
        <v>23864.400000000001</v>
      </c>
      <c r="G399" s="137">
        <v>22206.6</v>
      </c>
      <c r="H399" s="96">
        <f t="shared" si="7"/>
        <v>93.053250867400806</v>
      </c>
    </row>
    <row r="400" spans="1:8" ht="33.75" customHeight="1" x14ac:dyDescent="0.2">
      <c r="A400" s="128" t="s">
        <v>12</v>
      </c>
      <c r="B400" s="129">
        <v>7</v>
      </c>
      <c r="C400" s="130">
        <v>2</v>
      </c>
      <c r="D400" s="131" t="s">
        <v>170</v>
      </c>
      <c r="E400" s="147" t="s">
        <v>10</v>
      </c>
      <c r="F400" s="137">
        <v>859.5</v>
      </c>
      <c r="G400" s="137">
        <v>784</v>
      </c>
      <c r="H400" s="96">
        <f t="shared" si="7"/>
        <v>91.215823152995924</v>
      </c>
    </row>
    <row r="401" spans="1:8" ht="12" customHeight="1" x14ac:dyDescent="0.2">
      <c r="A401" s="128" t="s">
        <v>37</v>
      </c>
      <c r="B401" s="129">
        <v>7</v>
      </c>
      <c r="C401" s="130">
        <v>2</v>
      </c>
      <c r="D401" s="131" t="s">
        <v>170</v>
      </c>
      <c r="E401" s="147" t="s">
        <v>35</v>
      </c>
      <c r="F401" s="137">
        <v>6.2</v>
      </c>
      <c r="G401" s="137">
        <v>6.2</v>
      </c>
      <c r="H401" s="96">
        <f t="shared" si="7"/>
        <v>100</v>
      </c>
    </row>
    <row r="402" spans="1:8" ht="12" customHeight="1" x14ac:dyDescent="0.2">
      <c r="A402" s="128" t="s">
        <v>104</v>
      </c>
      <c r="B402" s="129">
        <v>7</v>
      </c>
      <c r="C402" s="130">
        <v>2</v>
      </c>
      <c r="D402" s="131" t="s">
        <v>170</v>
      </c>
      <c r="E402" s="147" t="s">
        <v>103</v>
      </c>
      <c r="F402" s="137">
        <v>18.8</v>
      </c>
      <c r="G402" s="137">
        <v>18.899999999999999</v>
      </c>
      <c r="H402" s="96">
        <v>100</v>
      </c>
    </row>
    <row r="403" spans="1:8" ht="22.5" customHeight="1" x14ac:dyDescent="0.2">
      <c r="A403" s="128" t="s">
        <v>151</v>
      </c>
      <c r="B403" s="129">
        <v>7</v>
      </c>
      <c r="C403" s="130">
        <v>2</v>
      </c>
      <c r="D403" s="131" t="s">
        <v>150</v>
      </c>
      <c r="E403" s="147">
        <v>0</v>
      </c>
      <c r="F403" s="137">
        <v>50519.5</v>
      </c>
      <c r="G403" s="137">
        <v>28646</v>
      </c>
      <c r="H403" s="96">
        <f t="shared" si="7"/>
        <v>56.702857312522895</v>
      </c>
    </row>
    <row r="404" spans="1:8" ht="33.75" customHeight="1" x14ac:dyDescent="0.2">
      <c r="A404" s="128" t="s">
        <v>613</v>
      </c>
      <c r="B404" s="129">
        <v>7</v>
      </c>
      <c r="C404" s="130">
        <v>2</v>
      </c>
      <c r="D404" s="131" t="s">
        <v>614</v>
      </c>
      <c r="E404" s="147">
        <v>0</v>
      </c>
      <c r="F404" s="137">
        <v>3913.3</v>
      </c>
      <c r="G404" s="137">
        <v>1167.4000000000001</v>
      </c>
      <c r="H404" s="96">
        <f t="shared" si="7"/>
        <v>29.831599928449137</v>
      </c>
    </row>
    <row r="405" spans="1:8" ht="33.75" customHeight="1" x14ac:dyDescent="0.2">
      <c r="A405" s="128" t="s">
        <v>120</v>
      </c>
      <c r="B405" s="129">
        <v>7</v>
      </c>
      <c r="C405" s="130">
        <v>2</v>
      </c>
      <c r="D405" s="131" t="s">
        <v>614</v>
      </c>
      <c r="E405" s="147" t="s">
        <v>119</v>
      </c>
      <c r="F405" s="137">
        <v>3913.3</v>
      </c>
      <c r="G405" s="137">
        <v>1167.4000000000001</v>
      </c>
      <c r="H405" s="96">
        <f t="shared" si="7"/>
        <v>29.831599928449137</v>
      </c>
    </row>
    <row r="406" spans="1:8" ht="22.5" customHeight="1" x14ac:dyDescent="0.2">
      <c r="A406" s="128" t="s">
        <v>17</v>
      </c>
      <c r="B406" s="129">
        <v>7</v>
      </c>
      <c r="C406" s="130">
        <v>2</v>
      </c>
      <c r="D406" s="131" t="s">
        <v>674</v>
      </c>
      <c r="E406" s="147">
        <v>0</v>
      </c>
      <c r="F406" s="137">
        <v>452.1</v>
      </c>
      <c r="G406" s="137">
        <v>452.1</v>
      </c>
      <c r="H406" s="96">
        <f t="shared" si="7"/>
        <v>100</v>
      </c>
    </row>
    <row r="407" spans="1:8" ht="33.75" customHeight="1" x14ac:dyDescent="0.2">
      <c r="A407" s="128" t="s">
        <v>120</v>
      </c>
      <c r="B407" s="129">
        <v>7</v>
      </c>
      <c r="C407" s="130">
        <v>2</v>
      </c>
      <c r="D407" s="131" t="s">
        <v>674</v>
      </c>
      <c r="E407" s="147" t="s">
        <v>119</v>
      </c>
      <c r="F407" s="137">
        <v>452.1</v>
      </c>
      <c r="G407" s="137">
        <v>452.1</v>
      </c>
      <c r="H407" s="96">
        <f t="shared" si="7"/>
        <v>100</v>
      </c>
    </row>
    <row r="408" spans="1:8" ht="12" customHeight="1" x14ac:dyDescent="0.2">
      <c r="A408" s="128" t="s">
        <v>15</v>
      </c>
      <c r="B408" s="129">
        <v>7</v>
      </c>
      <c r="C408" s="130">
        <v>2</v>
      </c>
      <c r="D408" s="131" t="s">
        <v>675</v>
      </c>
      <c r="E408" s="147">
        <v>0</v>
      </c>
      <c r="F408" s="137">
        <v>2938.5</v>
      </c>
      <c r="G408" s="137">
        <v>2938.5</v>
      </c>
      <c r="H408" s="96">
        <f t="shared" si="7"/>
        <v>100</v>
      </c>
    </row>
    <row r="409" spans="1:8" ht="33.75" customHeight="1" x14ac:dyDescent="0.2">
      <c r="A409" s="128" t="s">
        <v>120</v>
      </c>
      <c r="B409" s="129">
        <v>7</v>
      </c>
      <c r="C409" s="130">
        <v>2</v>
      </c>
      <c r="D409" s="131" t="s">
        <v>675</v>
      </c>
      <c r="E409" s="147" t="s">
        <v>119</v>
      </c>
      <c r="F409" s="137">
        <v>2938.5</v>
      </c>
      <c r="G409" s="137">
        <v>2938.5</v>
      </c>
      <c r="H409" s="96">
        <f t="shared" si="7"/>
        <v>100</v>
      </c>
    </row>
    <row r="410" spans="1:8" ht="22.5" customHeight="1" x14ac:dyDescent="0.2">
      <c r="A410" s="128" t="s">
        <v>13</v>
      </c>
      <c r="B410" s="129">
        <v>7</v>
      </c>
      <c r="C410" s="130">
        <v>2</v>
      </c>
      <c r="D410" s="131" t="s">
        <v>676</v>
      </c>
      <c r="E410" s="147">
        <v>0</v>
      </c>
      <c r="F410" s="137">
        <v>65.400000000000006</v>
      </c>
      <c r="G410" s="137">
        <v>65.5</v>
      </c>
      <c r="H410" s="96">
        <v>100</v>
      </c>
    </row>
    <row r="411" spans="1:8" ht="33.75" customHeight="1" x14ac:dyDescent="0.2">
      <c r="A411" s="128" t="s">
        <v>120</v>
      </c>
      <c r="B411" s="129">
        <v>7</v>
      </c>
      <c r="C411" s="130">
        <v>2</v>
      </c>
      <c r="D411" s="131" t="s">
        <v>676</v>
      </c>
      <c r="E411" s="147" t="s">
        <v>119</v>
      </c>
      <c r="F411" s="137">
        <v>65.400000000000006</v>
      </c>
      <c r="G411" s="137">
        <v>65.5</v>
      </c>
      <c r="H411" s="96">
        <v>100</v>
      </c>
    </row>
    <row r="412" spans="1:8" ht="12" customHeight="1" x14ac:dyDescent="0.2">
      <c r="A412" s="128" t="s">
        <v>102</v>
      </c>
      <c r="B412" s="129">
        <v>7</v>
      </c>
      <c r="C412" s="130">
        <v>2</v>
      </c>
      <c r="D412" s="131" t="s">
        <v>677</v>
      </c>
      <c r="E412" s="147">
        <v>0</v>
      </c>
      <c r="F412" s="137">
        <v>22.5</v>
      </c>
      <c r="G412" s="137">
        <v>22.5</v>
      </c>
      <c r="H412" s="96">
        <f t="shared" si="7"/>
        <v>100</v>
      </c>
    </row>
    <row r="413" spans="1:8" ht="33.75" customHeight="1" x14ac:dyDescent="0.2">
      <c r="A413" s="128" t="s">
        <v>120</v>
      </c>
      <c r="B413" s="129">
        <v>7</v>
      </c>
      <c r="C413" s="130">
        <v>2</v>
      </c>
      <c r="D413" s="131" t="s">
        <v>677</v>
      </c>
      <c r="E413" s="147" t="s">
        <v>119</v>
      </c>
      <c r="F413" s="137">
        <v>22.5</v>
      </c>
      <c r="G413" s="137">
        <v>22.5</v>
      </c>
      <c r="H413" s="96">
        <f t="shared" si="7"/>
        <v>100</v>
      </c>
    </row>
    <row r="414" spans="1:8" ht="12" customHeight="1" x14ac:dyDescent="0.2">
      <c r="A414" s="128" t="s">
        <v>24</v>
      </c>
      <c r="B414" s="129">
        <v>7</v>
      </c>
      <c r="C414" s="130">
        <v>2</v>
      </c>
      <c r="D414" s="131" t="s">
        <v>678</v>
      </c>
      <c r="E414" s="147">
        <v>0</v>
      </c>
      <c r="F414" s="137">
        <v>24.4</v>
      </c>
      <c r="G414" s="137">
        <v>24.4</v>
      </c>
      <c r="H414" s="96">
        <f t="shared" si="7"/>
        <v>100</v>
      </c>
    </row>
    <row r="415" spans="1:8" ht="33.75" customHeight="1" x14ac:dyDescent="0.2">
      <c r="A415" s="128" t="s">
        <v>120</v>
      </c>
      <c r="B415" s="129">
        <v>7</v>
      </c>
      <c r="C415" s="130">
        <v>2</v>
      </c>
      <c r="D415" s="131" t="s">
        <v>678</v>
      </c>
      <c r="E415" s="147" t="s">
        <v>119</v>
      </c>
      <c r="F415" s="137">
        <v>24.4</v>
      </c>
      <c r="G415" s="137">
        <v>24.4</v>
      </c>
      <c r="H415" s="96">
        <f t="shared" si="7"/>
        <v>100</v>
      </c>
    </row>
    <row r="416" spans="1:8" ht="12" customHeight="1" x14ac:dyDescent="0.2">
      <c r="A416" s="128" t="s">
        <v>23</v>
      </c>
      <c r="B416" s="129">
        <v>7</v>
      </c>
      <c r="C416" s="130">
        <v>2</v>
      </c>
      <c r="D416" s="131" t="s">
        <v>679</v>
      </c>
      <c r="E416" s="147">
        <v>0</v>
      </c>
      <c r="F416" s="137">
        <v>9.1999999999999993</v>
      </c>
      <c r="G416" s="137">
        <v>9.1999999999999993</v>
      </c>
      <c r="H416" s="96">
        <f t="shared" si="7"/>
        <v>100</v>
      </c>
    </row>
    <row r="417" spans="1:8" ht="33.75" customHeight="1" x14ac:dyDescent="0.2">
      <c r="A417" s="128" t="s">
        <v>120</v>
      </c>
      <c r="B417" s="129">
        <v>7</v>
      </c>
      <c r="C417" s="130">
        <v>2</v>
      </c>
      <c r="D417" s="131" t="s">
        <v>679</v>
      </c>
      <c r="E417" s="147" t="s">
        <v>119</v>
      </c>
      <c r="F417" s="137">
        <v>9.1999999999999993</v>
      </c>
      <c r="G417" s="137">
        <v>9.1999999999999993</v>
      </c>
      <c r="H417" s="96">
        <f t="shared" si="7"/>
        <v>100</v>
      </c>
    </row>
    <row r="418" spans="1:8" ht="12" customHeight="1" x14ac:dyDescent="0.2">
      <c r="A418" s="128" t="s">
        <v>22</v>
      </c>
      <c r="B418" s="129">
        <v>7</v>
      </c>
      <c r="C418" s="130">
        <v>2</v>
      </c>
      <c r="D418" s="131" t="s">
        <v>680</v>
      </c>
      <c r="E418" s="147">
        <v>0</v>
      </c>
      <c r="F418" s="137">
        <v>57.6</v>
      </c>
      <c r="G418" s="137">
        <v>57.6</v>
      </c>
      <c r="H418" s="96">
        <f t="shared" si="7"/>
        <v>100</v>
      </c>
    </row>
    <row r="419" spans="1:8" ht="33.75" customHeight="1" x14ac:dyDescent="0.2">
      <c r="A419" s="128" t="s">
        <v>120</v>
      </c>
      <c r="B419" s="129">
        <v>7</v>
      </c>
      <c r="C419" s="130">
        <v>2</v>
      </c>
      <c r="D419" s="131" t="s">
        <v>680</v>
      </c>
      <c r="E419" s="147" t="s">
        <v>119</v>
      </c>
      <c r="F419" s="137">
        <v>57.6</v>
      </c>
      <c r="G419" s="137">
        <v>57.6</v>
      </c>
      <c r="H419" s="96">
        <f t="shared" si="7"/>
        <v>100</v>
      </c>
    </row>
    <row r="420" spans="1:8" ht="33.75" customHeight="1" x14ac:dyDescent="0.2">
      <c r="A420" s="128" t="s">
        <v>610</v>
      </c>
      <c r="B420" s="129">
        <v>7</v>
      </c>
      <c r="C420" s="130">
        <v>2</v>
      </c>
      <c r="D420" s="131" t="s">
        <v>615</v>
      </c>
      <c r="E420" s="147">
        <v>0</v>
      </c>
      <c r="F420" s="137">
        <v>579.1</v>
      </c>
      <c r="G420" s="137"/>
      <c r="H420" s="96"/>
    </row>
    <row r="421" spans="1:8" ht="33.75" customHeight="1" x14ac:dyDescent="0.2">
      <c r="A421" s="128" t="s">
        <v>120</v>
      </c>
      <c r="B421" s="129">
        <v>7</v>
      </c>
      <c r="C421" s="130">
        <v>2</v>
      </c>
      <c r="D421" s="131" t="s">
        <v>615</v>
      </c>
      <c r="E421" s="147" t="s">
        <v>119</v>
      </c>
      <c r="F421" s="137">
        <v>579.1</v>
      </c>
      <c r="G421" s="137"/>
      <c r="H421" s="96"/>
    </row>
    <row r="422" spans="1:8" ht="33.75" customHeight="1" x14ac:dyDescent="0.2">
      <c r="A422" s="128" t="s">
        <v>616</v>
      </c>
      <c r="B422" s="129">
        <v>7</v>
      </c>
      <c r="C422" s="130">
        <v>2</v>
      </c>
      <c r="D422" s="131" t="s">
        <v>617</v>
      </c>
      <c r="E422" s="147">
        <v>0</v>
      </c>
      <c r="F422" s="137">
        <v>30.8</v>
      </c>
      <c r="G422" s="137"/>
      <c r="H422" s="96"/>
    </row>
    <row r="423" spans="1:8" ht="33.75" customHeight="1" x14ac:dyDescent="0.2">
      <c r="A423" s="128" t="s">
        <v>120</v>
      </c>
      <c r="B423" s="129">
        <v>7</v>
      </c>
      <c r="C423" s="130">
        <v>2</v>
      </c>
      <c r="D423" s="131" t="s">
        <v>617</v>
      </c>
      <c r="E423" s="147" t="s">
        <v>119</v>
      </c>
      <c r="F423" s="137">
        <v>30.8</v>
      </c>
      <c r="G423" s="137"/>
      <c r="H423" s="96"/>
    </row>
    <row r="424" spans="1:8" ht="33.75" customHeight="1" x14ac:dyDescent="0.2">
      <c r="A424" s="128" t="s">
        <v>618</v>
      </c>
      <c r="B424" s="129">
        <v>7</v>
      </c>
      <c r="C424" s="130">
        <v>2</v>
      </c>
      <c r="D424" s="131" t="s">
        <v>619</v>
      </c>
      <c r="E424" s="147">
        <v>0</v>
      </c>
      <c r="F424" s="137">
        <v>10816.3</v>
      </c>
      <c r="G424" s="137">
        <v>2834.3</v>
      </c>
      <c r="H424" s="96">
        <f t="shared" si="7"/>
        <v>26.203969934265881</v>
      </c>
    </row>
    <row r="425" spans="1:8" ht="33.75" customHeight="1" x14ac:dyDescent="0.2">
      <c r="A425" s="128" t="s">
        <v>120</v>
      </c>
      <c r="B425" s="129">
        <v>7</v>
      </c>
      <c r="C425" s="130">
        <v>2</v>
      </c>
      <c r="D425" s="131" t="s">
        <v>619</v>
      </c>
      <c r="E425" s="147" t="s">
        <v>119</v>
      </c>
      <c r="F425" s="137">
        <v>10816.3</v>
      </c>
      <c r="G425" s="137">
        <v>2834.3</v>
      </c>
      <c r="H425" s="96">
        <f t="shared" si="7"/>
        <v>26.203969934265881</v>
      </c>
    </row>
    <row r="426" spans="1:8" ht="22.5" customHeight="1" x14ac:dyDescent="0.2">
      <c r="A426" s="128" t="s">
        <v>17</v>
      </c>
      <c r="B426" s="129">
        <v>7</v>
      </c>
      <c r="C426" s="130">
        <v>2</v>
      </c>
      <c r="D426" s="131" t="s">
        <v>681</v>
      </c>
      <c r="E426" s="147">
        <v>0</v>
      </c>
      <c r="F426" s="137">
        <v>300.10000000000002</v>
      </c>
      <c r="G426" s="137">
        <v>300.10000000000002</v>
      </c>
      <c r="H426" s="96">
        <f t="shared" si="7"/>
        <v>100</v>
      </c>
    </row>
    <row r="427" spans="1:8" ht="33.75" customHeight="1" x14ac:dyDescent="0.2">
      <c r="A427" s="128" t="s">
        <v>120</v>
      </c>
      <c r="B427" s="129">
        <v>7</v>
      </c>
      <c r="C427" s="130">
        <v>2</v>
      </c>
      <c r="D427" s="131" t="s">
        <v>681</v>
      </c>
      <c r="E427" s="147" t="s">
        <v>119</v>
      </c>
      <c r="F427" s="137">
        <v>300.10000000000002</v>
      </c>
      <c r="G427" s="137">
        <v>300.10000000000002</v>
      </c>
      <c r="H427" s="96">
        <f t="shared" si="7"/>
        <v>100</v>
      </c>
    </row>
    <row r="428" spans="1:8" ht="12" customHeight="1" x14ac:dyDescent="0.2">
      <c r="A428" s="128" t="s">
        <v>15</v>
      </c>
      <c r="B428" s="129">
        <v>7</v>
      </c>
      <c r="C428" s="130">
        <v>2</v>
      </c>
      <c r="D428" s="131" t="s">
        <v>682</v>
      </c>
      <c r="E428" s="147">
        <v>0</v>
      </c>
      <c r="F428" s="137">
        <v>6970.1</v>
      </c>
      <c r="G428" s="137">
        <v>6970.1</v>
      </c>
      <c r="H428" s="96">
        <f t="shared" si="7"/>
        <v>100</v>
      </c>
    </row>
    <row r="429" spans="1:8" ht="33.75" customHeight="1" x14ac:dyDescent="0.2">
      <c r="A429" s="128" t="s">
        <v>120</v>
      </c>
      <c r="B429" s="129">
        <v>7</v>
      </c>
      <c r="C429" s="130">
        <v>2</v>
      </c>
      <c r="D429" s="131" t="s">
        <v>682</v>
      </c>
      <c r="E429" s="147" t="s">
        <v>119</v>
      </c>
      <c r="F429" s="137">
        <v>6970.1</v>
      </c>
      <c r="G429" s="137">
        <v>6970.1</v>
      </c>
      <c r="H429" s="96">
        <f t="shared" si="7"/>
        <v>100</v>
      </c>
    </row>
    <row r="430" spans="1:8" ht="22.5" customHeight="1" x14ac:dyDescent="0.2">
      <c r="A430" s="128" t="s">
        <v>13</v>
      </c>
      <c r="B430" s="129">
        <v>7</v>
      </c>
      <c r="C430" s="130">
        <v>2</v>
      </c>
      <c r="D430" s="131" t="s">
        <v>683</v>
      </c>
      <c r="E430" s="147">
        <v>0</v>
      </c>
      <c r="F430" s="137">
        <v>96.7</v>
      </c>
      <c r="G430" s="137">
        <v>96.7</v>
      </c>
      <c r="H430" s="96">
        <f t="shared" si="7"/>
        <v>100</v>
      </c>
    </row>
    <row r="431" spans="1:8" ht="33.75" customHeight="1" x14ac:dyDescent="0.2">
      <c r="A431" s="128" t="s">
        <v>120</v>
      </c>
      <c r="B431" s="129">
        <v>7</v>
      </c>
      <c r="C431" s="130">
        <v>2</v>
      </c>
      <c r="D431" s="131" t="s">
        <v>683</v>
      </c>
      <c r="E431" s="147" t="s">
        <v>119</v>
      </c>
      <c r="F431" s="137">
        <v>96.7</v>
      </c>
      <c r="G431" s="137">
        <v>96.7</v>
      </c>
      <c r="H431" s="96">
        <f t="shared" si="7"/>
        <v>100</v>
      </c>
    </row>
    <row r="432" spans="1:8" ht="12" customHeight="1" x14ac:dyDescent="0.2">
      <c r="A432" s="128" t="s">
        <v>102</v>
      </c>
      <c r="B432" s="129">
        <v>7</v>
      </c>
      <c r="C432" s="130">
        <v>2</v>
      </c>
      <c r="D432" s="131" t="s">
        <v>684</v>
      </c>
      <c r="E432" s="147">
        <v>0</v>
      </c>
      <c r="F432" s="137">
        <v>25.8</v>
      </c>
      <c r="G432" s="137">
        <v>25.8</v>
      </c>
      <c r="H432" s="96">
        <f t="shared" si="7"/>
        <v>100</v>
      </c>
    </row>
    <row r="433" spans="1:8" ht="33.75" customHeight="1" x14ac:dyDescent="0.2">
      <c r="A433" s="128" t="s">
        <v>120</v>
      </c>
      <c r="B433" s="129">
        <v>7</v>
      </c>
      <c r="C433" s="130">
        <v>2</v>
      </c>
      <c r="D433" s="131" t="s">
        <v>684</v>
      </c>
      <c r="E433" s="147" t="s">
        <v>119</v>
      </c>
      <c r="F433" s="137">
        <v>25.8</v>
      </c>
      <c r="G433" s="137">
        <v>25.8</v>
      </c>
      <c r="H433" s="96">
        <f t="shared" si="7"/>
        <v>100</v>
      </c>
    </row>
    <row r="434" spans="1:8" ht="12" customHeight="1" x14ac:dyDescent="0.2">
      <c r="A434" s="128" t="s">
        <v>24</v>
      </c>
      <c r="B434" s="129">
        <v>7</v>
      </c>
      <c r="C434" s="130">
        <v>2</v>
      </c>
      <c r="D434" s="131" t="s">
        <v>685</v>
      </c>
      <c r="E434" s="147">
        <v>0</v>
      </c>
      <c r="F434" s="137">
        <v>113.2</v>
      </c>
      <c r="G434" s="137">
        <v>113.2</v>
      </c>
      <c r="H434" s="96">
        <f t="shared" si="7"/>
        <v>100</v>
      </c>
    </row>
    <row r="435" spans="1:8" ht="33.75" customHeight="1" x14ac:dyDescent="0.2">
      <c r="A435" s="128" t="s">
        <v>120</v>
      </c>
      <c r="B435" s="129">
        <v>7</v>
      </c>
      <c r="C435" s="130">
        <v>2</v>
      </c>
      <c r="D435" s="131" t="s">
        <v>685</v>
      </c>
      <c r="E435" s="147" t="s">
        <v>119</v>
      </c>
      <c r="F435" s="137">
        <v>113.2</v>
      </c>
      <c r="G435" s="137">
        <v>113.2</v>
      </c>
      <c r="H435" s="96">
        <f t="shared" si="7"/>
        <v>100</v>
      </c>
    </row>
    <row r="436" spans="1:8" ht="12" customHeight="1" x14ac:dyDescent="0.2">
      <c r="A436" s="128" t="s">
        <v>23</v>
      </c>
      <c r="B436" s="129">
        <v>7</v>
      </c>
      <c r="C436" s="130">
        <v>2</v>
      </c>
      <c r="D436" s="131" t="s">
        <v>686</v>
      </c>
      <c r="E436" s="147">
        <v>0</v>
      </c>
      <c r="F436" s="137">
        <v>45.5</v>
      </c>
      <c r="G436" s="137">
        <v>45.5</v>
      </c>
      <c r="H436" s="96">
        <f t="shared" si="7"/>
        <v>100</v>
      </c>
    </row>
    <row r="437" spans="1:8" ht="33.75" customHeight="1" x14ac:dyDescent="0.2">
      <c r="A437" s="128" t="s">
        <v>120</v>
      </c>
      <c r="B437" s="129">
        <v>7</v>
      </c>
      <c r="C437" s="130">
        <v>2</v>
      </c>
      <c r="D437" s="131" t="s">
        <v>686</v>
      </c>
      <c r="E437" s="147" t="s">
        <v>119</v>
      </c>
      <c r="F437" s="137">
        <v>45.5</v>
      </c>
      <c r="G437" s="137">
        <v>45.5</v>
      </c>
      <c r="H437" s="96">
        <f t="shared" si="7"/>
        <v>100</v>
      </c>
    </row>
    <row r="438" spans="1:8" ht="12" customHeight="1" x14ac:dyDescent="0.2">
      <c r="A438" s="128" t="s">
        <v>22</v>
      </c>
      <c r="B438" s="129">
        <v>7</v>
      </c>
      <c r="C438" s="130">
        <v>2</v>
      </c>
      <c r="D438" s="131" t="s">
        <v>687</v>
      </c>
      <c r="E438" s="147">
        <v>0</v>
      </c>
      <c r="F438" s="137">
        <v>11.5</v>
      </c>
      <c r="G438" s="137">
        <v>11.5</v>
      </c>
      <c r="H438" s="96">
        <f t="shared" si="7"/>
        <v>100</v>
      </c>
    </row>
    <row r="439" spans="1:8" ht="33.75" customHeight="1" x14ac:dyDescent="0.2">
      <c r="A439" s="128" t="s">
        <v>120</v>
      </c>
      <c r="B439" s="129">
        <v>7</v>
      </c>
      <c r="C439" s="130">
        <v>2</v>
      </c>
      <c r="D439" s="131" t="s">
        <v>687</v>
      </c>
      <c r="E439" s="147" t="s">
        <v>119</v>
      </c>
      <c r="F439" s="137">
        <v>11.5</v>
      </c>
      <c r="G439" s="137">
        <v>11.5</v>
      </c>
      <c r="H439" s="96">
        <f t="shared" si="7"/>
        <v>100</v>
      </c>
    </row>
    <row r="440" spans="1:8" ht="33.75" customHeight="1" x14ac:dyDescent="0.2">
      <c r="A440" s="128" t="s">
        <v>169</v>
      </c>
      <c r="B440" s="129">
        <v>7</v>
      </c>
      <c r="C440" s="130">
        <v>2</v>
      </c>
      <c r="D440" s="131" t="s">
        <v>168</v>
      </c>
      <c r="E440" s="147">
        <v>0</v>
      </c>
      <c r="F440" s="137">
        <v>11882</v>
      </c>
      <c r="G440" s="137">
        <v>1346.3</v>
      </c>
      <c r="H440" s="96">
        <f t="shared" ref="H440:H493" si="8">G440/F440*100</f>
        <v>11.330584076754754</v>
      </c>
    </row>
    <row r="441" spans="1:8" ht="33.75" customHeight="1" x14ac:dyDescent="0.2">
      <c r="A441" s="128" t="s">
        <v>120</v>
      </c>
      <c r="B441" s="129">
        <v>7</v>
      </c>
      <c r="C441" s="130">
        <v>2</v>
      </c>
      <c r="D441" s="131" t="s">
        <v>168</v>
      </c>
      <c r="E441" s="147" t="s">
        <v>119</v>
      </c>
      <c r="F441" s="137">
        <v>8098.7</v>
      </c>
      <c r="G441" s="137">
        <v>844.2</v>
      </c>
      <c r="H441" s="96">
        <f t="shared" si="8"/>
        <v>10.423895193055676</v>
      </c>
    </row>
    <row r="442" spans="1:8" ht="33.75" customHeight="1" x14ac:dyDescent="0.2">
      <c r="A442" s="128" t="s">
        <v>12</v>
      </c>
      <c r="B442" s="129">
        <v>7</v>
      </c>
      <c r="C442" s="130">
        <v>2</v>
      </c>
      <c r="D442" s="131" t="s">
        <v>168</v>
      </c>
      <c r="E442" s="147" t="s">
        <v>10</v>
      </c>
      <c r="F442" s="137">
        <v>3783.3</v>
      </c>
      <c r="G442" s="137">
        <v>502.1</v>
      </c>
      <c r="H442" s="96">
        <f t="shared" si="8"/>
        <v>13.271482568128354</v>
      </c>
    </row>
    <row r="443" spans="1:8" ht="22.5" customHeight="1" x14ac:dyDescent="0.2">
      <c r="A443" s="128" t="s">
        <v>17</v>
      </c>
      <c r="B443" s="129">
        <v>7</v>
      </c>
      <c r="C443" s="130">
        <v>2</v>
      </c>
      <c r="D443" s="131" t="s">
        <v>692</v>
      </c>
      <c r="E443" s="147">
        <v>0</v>
      </c>
      <c r="F443" s="137">
        <v>322.7</v>
      </c>
      <c r="G443" s="137">
        <v>322.7</v>
      </c>
      <c r="H443" s="96">
        <f t="shared" si="8"/>
        <v>100</v>
      </c>
    </row>
    <row r="444" spans="1:8" ht="33.75" customHeight="1" x14ac:dyDescent="0.2">
      <c r="A444" s="128" t="s">
        <v>120</v>
      </c>
      <c r="B444" s="129">
        <v>7</v>
      </c>
      <c r="C444" s="130">
        <v>2</v>
      </c>
      <c r="D444" s="131" t="s">
        <v>692</v>
      </c>
      <c r="E444" s="147" t="s">
        <v>119</v>
      </c>
      <c r="F444" s="137">
        <v>322.7</v>
      </c>
      <c r="G444" s="137">
        <v>322.7</v>
      </c>
      <c r="H444" s="96">
        <f t="shared" si="8"/>
        <v>100</v>
      </c>
    </row>
    <row r="445" spans="1:8" ht="12" customHeight="1" x14ac:dyDescent="0.2">
      <c r="A445" s="128" t="s">
        <v>15</v>
      </c>
      <c r="B445" s="129">
        <v>7</v>
      </c>
      <c r="C445" s="130">
        <v>2</v>
      </c>
      <c r="D445" s="131" t="s">
        <v>693</v>
      </c>
      <c r="E445" s="147">
        <v>0</v>
      </c>
      <c r="F445" s="137">
        <v>11549.1</v>
      </c>
      <c r="G445" s="137">
        <v>11549.1</v>
      </c>
      <c r="H445" s="96">
        <f t="shared" si="8"/>
        <v>100</v>
      </c>
    </row>
    <row r="446" spans="1:8" ht="33.75" customHeight="1" x14ac:dyDescent="0.2">
      <c r="A446" s="128" t="s">
        <v>120</v>
      </c>
      <c r="B446" s="129">
        <v>7</v>
      </c>
      <c r="C446" s="130">
        <v>2</v>
      </c>
      <c r="D446" s="131" t="s">
        <v>693</v>
      </c>
      <c r="E446" s="147" t="s">
        <v>119</v>
      </c>
      <c r="F446" s="137">
        <v>8599.1</v>
      </c>
      <c r="G446" s="137">
        <v>8599.1</v>
      </c>
      <c r="H446" s="96">
        <f t="shared" si="8"/>
        <v>100</v>
      </c>
    </row>
    <row r="447" spans="1:8" ht="33.75" customHeight="1" x14ac:dyDescent="0.2">
      <c r="A447" s="128" t="s">
        <v>12</v>
      </c>
      <c r="B447" s="129">
        <v>7</v>
      </c>
      <c r="C447" s="130">
        <v>2</v>
      </c>
      <c r="D447" s="131" t="s">
        <v>693</v>
      </c>
      <c r="E447" s="147" t="s">
        <v>10</v>
      </c>
      <c r="F447" s="137">
        <v>2950</v>
      </c>
      <c r="G447" s="137">
        <v>2950</v>
      </c>
      <c r="H447" s="96">
        <f t="shared" si="8"/>
        <v>100</v>
      </c>
    </row>
    <row r="448" spans="1:8" ht="22.5" customHeight="1" x14ac:dyDescent="0.2">
      <c r="A448" s="128" t="s">
        <v>13</v>
      </c>
      <c r="B448" s="129">
        <v>7</v>
      </c>
      <c r="C448" s="130">
        <v>2</v>
      </c>
      <c r="D448" s="131" t="s">
        <v>694</v>
      </c>
      <c r="E448" s="147">
        <v>0</v>
      </c>
      <c r="F448" s="137">
        <v>293.5</v>
      </c>
      <c r="G448" s="137">
        <v>293.5</v>
      </c>
      <c r="H448" s="96">
        <f t="shared" si="8"/>
        <v>100</v>
      </c>
    </row>
    <row r="449" spans="1:8" ht="33.75" customHeight="1" x14ac:dyDescent="0.2">
      <c r="A449" s="128" t="s">
        <v>120</v>
      </c>
      <c r="B449" s="129">
        <v>7</v>
      </c>
      <c r="C449" s="130">
        <v>2</v>
      </c>
      <c r="D449" s="131" t="s">
        <v>694</v>
      </c>
      <c r="E449" s="147" t="s">
        <v>119</v>
      </c>
      <c r="F449" s="137">
        <v>246.4</v>
      </c>
      <c r="G449" s="137">
        <v>246.4</v>
      </c>
      <c r="H449" s="96">
        <f t="shared" si="8"/>
        <v>100</v>
      </c>
    </row>
    <row r="450" spans="1:8" ht="33.75" customHeight="1" x14ac:dyDescent="0.2">
      <c r="A450" s="128" t="s">
        <v>12</v>
      </c>
      <c r="B450" s="129">
        <v>7</v>
      </c>
      <c r="C450" s="130">
        <v>2</v>
      </c>
      <c r="D450" s="131" t="s">
        <v>694</v>
      </c>
      <c r="E450" s="147" t="s">
        <v>10</v>
      </c>
      <c r="F450" s="137">
        <v>47.1</v>
      </c>
      <c r="G450" s="137">
        <v>47.1</v>
      </c>
      <c r="H450" s="96">
        <f t="shared" si="8"/>
        <v>100</v>
      </c>
    </row>
    <row r="451" spans="1:8" ht="22.5" customHeight="1" x14ac:dyDescent="0.2">
      <c r="A451" s="128" t="s">
        <v>147</v>
      </c>
      <c r="B451" s="129">
        <v>7</v>
      </c>
      <c r="C451" s="130">
        <v>2</v>
      </c>
      <c r="D451" s="131" t="s">
        <v>146</v>
      </c>
      <c r="E451" s="147">
        <v>0</v>
      </c>
      <c r="F451" s="137">
        <v>258</v>
      </c>
      <c r="G451" s="137">
        <v>258</v>
      </c>
      <c r="H451" s="96">
        <f t="shared" si="8"/>
        <v>100</v>
      </c>
    </row>
    <row r="452" spans="1:8" ht="22.5" customHeight="1" x14ac:dyDescent="0.2">
      <c r="A452" s="128" t="s">
        <v>17</v>
      </c>
      <c r="B452" s="129">
        <v>7</v>
      </c>
      <c r="C452" s="130">
        <v>2</v>
      </c>
      <c r="D452" s="131" t="s">
        <v>669</v>
      </c>
      <c r="E452" s="147">
        <v>0</v>
      </c>
      <c r="F452" s="137">
        <v>258</v>
      </c>
      <c r="G452" s="137">
        <v>258</v>
      </c>
      <c r="H452" s="96">
        <f t="shared" si="8"/>
        <v>100</v>
      </c>
    </row>
    <row r="453" spans="1:8" ht="33.75" customHeight="1" x14ac:dyDescent="0.2">
      <c r="A453" s="128" t="s">
        <v>120</v>
      </c>
      <c r="B453" s="129">
        <v>7</v>
      </c>
      <c r="C453" s="130">
        <v>2</v>
      </c>
      <c r="D453" s="131" t="s">
        <v>669</v>
      </c>
      <c r="E453" s="147" t="s">
        <v>119</v>
      </c>
      <c r="F453" s="137">
        <v>230</v>
      </c>
      <c r="G453" s="137">
        <v>230</v>
      </c>
      <c r="H453" s="96">
        <f t="shared" si="8"/>
        <v>100</v>
      </c>
    </row>
    <row r="454" spans="1:8" ht="33.75" customHeight="1" x14ac:dyDescent="0.2">
      <c r="A454" s="128" t="s">
        <v>12</v>
      </c>
      <c r="B454" s="129">
        <v>7</v>
      </c>
      <c r="C454" s="130">
        <v>2</v>
      </c>
      <c r="D454" s="131" t="s">
        <v>669</v>
      </c>
      <c r="E454" s="147" t="s">
        <v>10</v>
      </c>
      <c r="F454" s="137">
        <v>28</v>
      </c>
      <c r="G454" s="137">
        <v>28</v>
      </c>
      <c r="H454" s="96">
        <f t="shared" si="8"/>
        <v>100</v>
      </c>
    </row>
    <row r="455" spans="1:8" ht="33.75" customHeight="1" x14ac:dyDescent="0.2">
      <c r="A455" s="128" t="s">
        <v>167</v>
      </c>
      <c r="B455" s="129">
        <v>7</v>
      </c>
      <c r="C455" s="130">
        <v>2</v>
      </c>
      <c r="D455" s="131" t="s">
        <v>166</v>
      </c>
      <c r="E455" s="147">
        <v>0</v>
      </c>
      <c r="F455" s="137">
        <v>407</v>
      </c>
      <c r="G455" s="137">
        <v>305.3</v>
      </c>
      <c r="H455" s="96">
        <f t="shared" si="8"/>
        <v>75.01228501228502</v>
      </c>
    </row>
    <row r="456" spans="1:8" ht="33.75" customHeight="1" x14ac:dyDescent="0.2">
      <c r="A456" s="128" t="s">
        <v>165</v>
      </c>
      <c r="B456" s="129">
        <v>7</v>
      </c>
      <c r="C456" s="130">
        <v>2</v>
      </c>
      <c r="D456" s="131" t="s">
        <v>164</v>
      </c>
      <c r="E456" s="147">
        <v>0</v>
      </c>
      <c r="F456" s="137">
        <v>407</v>
      </c>
      <c r="G456" s="137">
        <v>305.3</v>
      </c>
      <c r="H456" s="96">
        <f t="shared" si="8"/>
        <v>75.01228501228502</v>
      </c>
    </row>
    <row r="457" spans="1:8" ht="12" customHeight="1" x14ac:dyDescent="0.2">
      <c r="A457" s="128" t="s">
        <v>652</v>
      </c>
      <c r="B457" s="129">
        <v>7</v>
      </c>
      <c r="C457" s="130">
        <v>2</v>
      </c>
      <c r="D457" s="131" t="s">
        <v>164</v>
      </c>
      <c r="E457" s="147">
        <v>100</v>
      </c>
      <c r="F457" s="137">
        <v>407</v>
      </c>
      <c r="G457" s="137">
        <v>305.3</v>
      </c>
      <c r="H457" s="96">
        <f t="shared" si="8"/>
        <v>75.01228501228502</v>
      </c>
    </row>
    <row r="458" spans="1:8" ht="22.5" customHeight="1" x14ac:dyDescent="0.2">
      <c r="A458" s="128" t="s">
        <v>143</v>
      </c>
      <c r="B458" s="129">
        <v>7</v>
      </c>
      <c r="C458" s="130">
        <v>2</v>
      </c>
      <c r="D458" s="131" t="s">
        <v>142</v>
      </c>
      <c r="E458" s="147">
        <v>0</v>
      </c>
      <c r="F458" s="137">
        <v>12248.7</v>
      </c>
      <c r="G458" s="137">
        <v>7771.8</v>
      </c>
      <c r="H458" s="96">
        <f t="shared" si="8"/>
        <v>63.449998775380244</v>
      </c>
    </row>
    <row r="459" spans="1:8" ht="33.75" customHeight="1" x14ac:dyDescent="0.2">
      <c r="A459" s="128" t="s">
        <v>139</v>
      </c>
      <c r="B459" s="129">
        <v>7</v>
      </c>
      <c r="C459" s="130">
        <v>2</v>
      </c>
      <c r="D459" s="131" t="s">
        <v>138</v>
      </c>
      <c r="E459" s="147">
        <v>0</v>
      </c>
      <c r="F459" s="137">
        <v>12248.7</v>
      </c>
      <c r="G459" s="137">
        <v>7771.8</v>
      </c>
      <c r="H459" s="96">
        <f t="shared" si="8"/>
        <v>63.449998775380244</v>
      </c>
    </row>
    <row r="460" spans="1:8" ht="22.5" customHeight="1" x14ac:dyDescent="0.2">
      <c r="A460" s="128" t="s">
        <v>137</v>
      </c>
      <c r="B460" s="129">
        <v>7</v>
      </c>
      <c r="C460" s="130">
        <v>2</v>
      </c>
      <c r="D460" s="131" t="s">
        <v>136</v>
      </c>
      <c r="E460" s="147">
        <v>100</v>
      </c>
      <c r="F460" s="137">
        <v>12248.7</v>
      </c>
      <c r="G460" s="137">
        <v>7771.8</v>
      </c>
      <c r="H460" s="96">
        <f t="shared" si="8"/>
        <v>63.449998775380244</v>
      </c>
    </row>
    <row r="461" spans="1:8" ht="12" customHeight="1" x14ac:dyDescent="0.2">
      <c r="A461" s="128" t="s">
        <v>163</v>
      </c>
      <c r="B461" s="129">
        <v>7</v>
      </c>
      <c r="C461" s="130">
        <v>7</v>
      </c>
      <c r="D461" s="131">
        <v>0</v>
      </c>
      <c r="E461" s="147">
        <v>0</v>
      </c>
      <c r="F461" s="137">
        <v>16501.900000000001</v>
      </c>
      <c r="G461" s="137">
        <v>15181.9</v>
      </c>
      <c r="H461" s="96">
        <f t="shared" si="8"/>
        <v>92.000921106054449</v>
      </c>
    </row>
    <row r="462" spans="1:8" ht="22.5" customHeight="1" x14ac:dyDescent="0.2">
      <c r="A462" s="128" t="s">
        <v>69</v>
      </c>
      <c r="B462" s="129">
        <v>7</v>
      </c>
      <c r="C462" s="130">
        <v>7</v>
      </c>
      <c r="D462" s="131" t="s">
        <v>68</v>
      </c>
      <c r="E462" s="147">
        <v>0</v>
      </c>
      <c r="F462" s="137">
        <v>16118.1</v>
      </c>
      <c r="G462" s="137">
        <v>14887</v>
      </c>
      <c r="H462" s="96">
        <f t="shared" si="8"/>
        <v>92.362002965610088</v>
      </c>
    </row>
    <row r="463" spans="1:8" ht="12" customHeight="1" x14ac:dyDescent="0.2">
      <c r="A463" s="128" t="s">
        <v>162</v>
      </c>
      <c r="B463" s="129">
        <v>7</v>
      </c>
      <c r="C463" s="130">
        <v>7</v>
      </c>
      <c r="D463" s="131" t="s">
        <v>161</v>
      </c>
      <c r="E463" s="147">
        <v>0</v>
      </c>
      <c r="F463" s="137">
        <v>16118.1</v>
      </c>
      <c r="G463" s="137">
        <v>14887</v>
      </c>
      <c r="H463" s="96">
        <f t="shared" si="8"/>
        <v>92.362002965610088</v>
      </c>
    </row>
    <row r="464" spans="1:8" ht="22.5" customHeight="1" x14ac:dyDescent="0.2">
      <c r="A464" s="128" t="s">
        <v>620</v>
      </c>
      <c r="B464" s="129">
        <v>7</v>
      </c>
      <c r="C464" s="130">
        <v>7</v>
      </c>
      <c r="D464" s="131" t="s">
        <v>621</v>
      </c>
      <c r="E464" s="147">
        <v>0</v>
      </c>
      <c r="F464" s="137">
        <v>7664.1</v>
      </c>
      <c r="G464" s="137">
        <v>6433.7</v>
      </c>
      <c r="H464" s="96">
        <f t="shared" si="8"/>
        <v>83.945929724298992</v>
      </c>
    </row>
    <row r="465" spans="1:8" ht="22.5" customHeight="1" x14ac:dyDescent="0.2">
      <c r="A465" s="128" t="s">
        <v>43</v>
      </c>
      <c r="B465" s="129">
        <v>7</v>
      </c>
      <c r="C465" s="130">
        <v>7</v>
      </c>
      <c r="D465" s="131" t="s">
        <v>621</v>
      </c>
      <c r="E465" s="147" t="s">
        <v>42</v>
      </c>
      <c r="F465" s="137">
        <v>7664.1</v>
      </c>
      <c r="G465" s="137">
        <v>6433.7</v>
      </c>
      <c r="H465" s="96">
        <f t="shared" si="8"/>
        <v>83.945929724298992</v>
      </c>
    </row>
    <row r="466" spans="1:8" ht="22.5" customHeight="1" x14ac:dyDescent="0.2">
      <c r="A466" s="128" t="s">
        <v>160</v>
      </c>
      <c r="B466" s="129">
        <v>7</v>
      </c>
      <c r="C466" s="130">
        <v>7</v>
      </c>
      <c r="D466" s="131" t="s">
        <v>159</v>
      </c>
      <c r="E466" s="147">
        <v>0</v>
      </c>
      <c r="F466" s="137">
        <v>7156</v>
      </c>
      <c r="G466" s="137">
        <v>7155.3</v>
      </c>
      <c r="H466" s="96">
        <f t="shared" si="8"/>
        <v>99.990217998882059</v>
      </c>
    </row>
    <row r="467" spans="1:8" ht="22.5" customHeight="1" x14ac:dyDescent="0.2">
      <c r="A467" s="128" t="s">
        <v>43</v>
      </c>
      <c r="B467" s="129">
        <v>7</v>
      </c>
      <c r="C467" s="130">
        <v>7</v>
      </c>
      <c r="D467" s="131" t="s">
        <v>159</v>
      </c>
      <c r="E467" s="147" t="s">
        <v>42</v>
      </c>
      <c r="F467" s="137">
        <v>356.7</v>
      </c>
      <c r="G467" s="137">
        <v>356</v>
      </c>
      <c r="H467" s="96">
        <f t="shared" si="8"/>
        <v>99.803756658256233</v>
      </c>
    </row>
    <row r="468" spans="1:8" ht="33.75" customHeight="1" x14ac:dyDescent="0.2">
      <c r="A468" s="128" t="s">
        <v>120</v>
      </c>
      <c r="B468" s="129">
        <v>7</v>
      </c>
      <c r="C468" s="130">
        <v>7</v>
      </c>
      <c r="D468" s="131" t="s">
        <v>159</v>
      </c>
      <c r="E468" s="147" t="s">
        <v>119</v>
      </c>
      <c r="F468" s="137">
        <v>6343.9</v>
      </c>
      <c r="G468" s="137">
        <v>6343.9</v>
      </c>
      <c r="H468" s="96">
        <f t="shared" si="8"/>
        <v>100</v>
      </c>
    </row>
    <row r="469" spans="1:8" ht="33.75" customHeight="1" x14ac:dyDescent="0.2">
      <c r="A469" s="128" t="s">
        <v>12</v>
      </c>
      <c r="B469" s="129">
        <v>7</v>
      </c>
      <c r="C469" s="130">
        <v>7</v>
      </c>
      <c r="D469" s="131" t="s">
        <v>159</v>
      </c>
      <c r="E469" s="147" t="s">
        <v>10</v>
      </c>
      <c r="F469" s="137">
        <v>455.4</v>
      </c>
      <c r="G469" s="137">
        <v>455.4</v>
      </c>
      <c r="H469" s="96">
        <f t="shared" si="8"/>
        <v>100</v>
      </c>
    </row>
    <row r="470" spans="1:8" ht="12" customHeight="1" x14ac:dyDescent="0.2">
      <c r="A470" s="128" t="s">
        <v>158</v>
      </c>
      <c r="B470" s="129">
        <v>7</v>
      </c>
      <c r="C470" s="130">
        <v>7</v>
      </c>
      <c r="D470" s="131" t="s">
        <v>157</v>
      </c>
      <c r="E470" s="147">
        <v>0</v>
      </c>
      <c r="F470" s="137">
        <v>1298</v>
      </c>
      <c r="G470" s="137">
        <v>1298</v>
      </c>
      <c r="H470" s="96">
        <f t="shared" si="8"/>
        <v>100</v>
      </c>
    </row>
    <row r="471" spans="1:8" ht="33.75" customHeight="1" x14ac:dyDescent="0.2">
      <c r="A471" s="128" t="s">
        <v>120</v>
      </c>
      <c r="B471" s="129">
        <v>7</v>
      </c>
      <c r="C471" s="130">
        <v>7</v>
      </c>
      <c r="D471" s="131" t="s">
        <v>157</v>
      </c>
      <c r="E471" s="147" t="s">
        <v>119</v>
      </c>
      <c r="F471" s="137">
        <v>1220.5</v>
      </c>
      <c r="G471" s="137">
        <f>1211.1+9.4</f>
        <v>1220.5</v>
      </c>
      <c r="H471" s="96">
        <f t="shared" si="8"/>
        <v>100</v>
      </c>
    </row>
    <row r="472" spans="1:8" ht="33.75" customHeight="1" x14ac:dyDescent="0.2">
      <c r="A472" s="128" t="s">
        <v>12</v>
      </c>
      <c r="B472" s="129">
        <v>7</v>
      </c>
      <c r="C472" s="130">
        <v>7</v>
      </c>
      <c r="D472" s="131" t="s">
        <v>157</v>
      </c>
      <c r="E472" s="147" t="s">
        <v>10</v>
      </c>
      <c r="F472" s="137">
        <v>77.5</v>
      </c>
      <c r="G472" s="137">
        <f>86.9-9.4</f>
        <v>77.5</v>
      </c>
      <c r="H472" s="96">
        <f t="shared" si="8"/>
        <v>100</v>
      </c>
    </row>
    <row r="473" spans="1:8" ht="33.75" customHeight="1" x14ac:dyDescent="0.2">
      <c r="A473" s="128" t="s">
        <v>32</v>
      </c>
      <c r="B473" s="129">
        <v>7</v>
      </c>
      <c r="C473" s="130">
        <v>7</v>
      </c>
      <c r="D473" s="131" t="s">
        <v>31</v>
      </c>
      <c r="E473" s="147">
        <v>0</v>
      </c>
      <c r="F473" s="137">
        <v>383.8</v>
      </c>
      <c r="G473" s="137">
        <v>294.89999999999998</v>
      </c>
      <c r="H473" s="96">
        <f t="shared" si="8"/>
        <v>76.836894215737345</v>
      </c>
    </row>
    <row r="474" spans="1:8" ht="12" customHeight="1" x14ac:dyDescent="0.2">
      <c r="A474" s="128" t="s">
        <v>156</v>
      </c>
      <c r="B474" s="129">
        <v>7</v>
      </c>
      <c r="C474" s="130">
        <v>7</v>
      </c>
      <c r="D474" s="131" t="s">
        <v>155</v>
      </c>
      <c r="E474" s="147">
        <v>0</v>
      </c>
      <c r="F474" s="137">
        <v>383.8</v>
      </c>
      <c r="G474" s="137">
        <v>294.89999999999998</v>
      </c>
      <c r="H474" s="96">
        <f t="shared" si="8"/>
        <v>76.836894215737345</v>
      </c>
    </row>
    <row r="475" spans="1:8" ht="33.75" customHeight="1" x14ac:dyDescent="0.2">
      <c r="A475" s="128" t="s">
        <v>154</v>
      </c>
      <c r="B475" s="129">
        <v>7</v>
      </c>
      <c r="C475" s="130">
        <v>7</v>
      </c>
      <c r="D475" s="131" t="s">
        <v>153</v>
      </c>
      <c r="E475" s="147">
        <v>0</v>
      </c>
      <c r="F475" s="137">
        <v>383.8</v>
      </c>
      <c r="G475" s="137">
        <v>294.89999999999998</v>
      </c>
      <c r="H475" s="96">
        <f t="shared" si="8"/>
        <v>76.836894215737345</v>
      </c>
    </row>
    <row r="476" spans="1:8" ht="22.5" customHeight="1" x14ac:dyDescent="0.2">
      <c r="A476" s="128" t="s">
        <v>145</v>
      </c>
      <c r="B476" s="129">
        <v>7</v>
      </c>
      <c r="C476" s="130">
        <v>7</v>
      </c>
      <c r="D476" s="131" t="s">
        <v>153</v>
      </c>
      <c r="E476" s="147" t="s">
        <v>144</v>
      </c>
      <c r="F476" s="137">
        <v>11.2</v>
      </c>
      <c r="G476" s="137">
        <v>11.2</v>
      </c>
      <c r="H476" s="96">
        <f t="shared" si="8"/>
        <v>100</v>
      </c>
    </row>
    <row r="477" spans="1:8" ht="22.5" customHeight="1" x14ac:dyDescent="0.2">
      <c r="A477" s="128" t="s">
        <v>27</v>
      </c>
      <c r="B477" s="129">
        <v>7</v>
      </c>
      <c r="C477" s="130">
        <v>7</v>
      </c>
      <c r="D477" s="131" t="s">
        <v>153</v>
      </c>
      <c r="E477" s="147" t="s">
        <v>25</v>
      </c>
      <c r="F477" s="137">
        <v>372.6</v>
      </c>
      <c r="G477" s="137">
        <v>283.7</v>
      </c>
      <c r="H477" s="96">
        <f t="shared" si="8"/>
        <v>76.140633387010197</v>
      </c>
    </row>
    <row r="478" spans="1:8" ht="12" customHeight="1" x14ac:dyDescent="0.2">
      <c r="A478" s="128" t="s">
        <v>152</v>
      </c>
      <c r="B478" s="129">
        <v>7</v>
      </c>
      <c r="C478" s="130">
        <v>9</v>
      </c>
      <c r="D478" s="131">
        <v>0</v>
      </c>
      <c r="E478" s="147">
        <v>0</v>
      </c>
      <c r="F478" s="137">
        <v>36331.800000000003</v>
      </c>
      <c r="G478" s="137">
        <v>28385.1</v>
      </c>
      <c r="H478" s="96">
        <f t="shared" si="8"/>
        <v>78.127425561078709</v>
      </c>
    </row>
    <row r="479" spans="1:8" ht="12" customHeight="1" x14ac:dyDescent="0.2">
      <c r="A479" s="128" t="s">
        <v>182</v>
      </c>
      <c r="B479" s="129">
        <v>7</v>
      </c>
      <c r="C479" s="130">
        <v>9</v>
      </c>
      <c r="D479" s="131" t="s">
        <v>181</v>
      </c>
      <c r="E479" s="147">
        <v>0</v>
      </c>
      <c r="F479" s="137">
        <v>2695.2</v>
      </c>
      <c r="G479" s="137">
        <v>2695.1</v>
      </c>
      <c r="H479" s="96">
        <f t="shared" si="8"/>
        <v>99.996289700207782</v>
      </c>
    </row>
    <row r="480" spans="1:8" ht="12" customHeight="1" x14ac:dyDescent="0.2">
      <c r="A480" s="128" t="s">
        <v>180</v>
      </c>
      <c r="B480" s="129">
        <v>7</v>
      </c>
      <c r="C480" s="130">
        <v>9</v>
      </c>
      <c r="D480" s="131" t="s">
        <v>179</v>
      </c>
      <c r="E480" s="147">
        <v>0</v>
      </c>
      <c r="F480" s="137">
        <v>2695.2</v>
      </c>
      <c r="G480" s="137">
        <v>2695.1</v>
      </c>
      <c r="H480" s="96">
        <f t="shared" si="8"/>
        <v>99.996289700207782</v>
      </c>
    </row>
    <row r="481" spans="1:8" ht="12" customHeight="1" x14ac:dyDescent="0.2">
      <c r="A481" s="128" t="s">
        <v>178</v>
      </c>
      <c r="B481" s="129">
        <v>7</v>
      </c>
      <c r="C481" s="130">
        <v>9</v>
      </c>
      <c r="D481" s="131" t="s">
        <v>177</v>
      </c>
      <c r="E481" s="147">
        <v>0</v>
      </c>
      <c r="F481" s="137">
        <v>395.9</v>
      </c>
      <c r="G481" s="137">
        <v>395.8</v>
      </c>
      <c r="H481" s="96">
        <f t="shared" si="8"/>
        <v>99.974741096236428</v>
      </c>
    </row>
    <row r="482" spans="1:8" ht="22.5" customHeight="1" x14ac:dyDescent="0.2">
      <c r="A482" s="128" t="s">
        <v>232</v>
      </c>
      <c r="B482" s="129">
        <v>7</v>
      </c>
      <c r="C482" s="130">
        <v>9</v>
      </c>
      <c r="D482" s="131" t="s">
        <v>177</v>
      </c>
      <c r="E482" s="147" t="s">
        <v>230</v>
      </c>
      <c r="F482" s="137">
        <v>296.89999999999998</v>
      </c>
      <c r="G482" s="137">
        <v>296.8</v>
      </c>
      <c r="H482" s="96">
        <f t="shared" si="8"/>
        <v>99.966318625799943</v>
      </c>
    </row>
    <row r="483" spans="1:8" ht="22.5" customHeight="1" x14ac:dyDescent="0.2">
      <c r="A483" s="128" t="s">
        <v>27</v>
      </c>
      <c r="B483" s="129">
        <v>7</v>
      </c>
      <c r="C483" s="130">
        <v>9</v>
      </c>
      <c r="D483" s="131" t="s">
        <v>177</v>
      </c>
      <c r="E483" s="147" t="s">
        <v>25</v>
      </c>
      <c r="F483" s="137">
        <v>99</v>
      </c>
      <c r="G483" s="137">
        <v>99</v>
      </c>
      <c r="H483" s="96">
        <f t="shared" si="8"/>
        <v>100</v>
      </c>
    </row>
    <row r="484" spans="1:8" ht="12" customHeight="1" x14ac:dyDescent="0.2">
      <c r="A484" s="128" t="s">
        <v>176</v>
      </c>
      <c r="B484" s="129">
        <v>7</v>
      </c>
      <c r="C484" s="130">
        <v>9</v>
      </c>
      <c r="D484" s="131" t="s">
        <v>175</v>
      </c>
      <c r="E484" s="147">
        <v>0</v>
      </c>
      <c r="F484" s="137">
        <v>2299.3000000000002</v>
      </c>
      <c r="G484" s="137">
        <v>2299.3000000000002</v>
      </c>
      <c r="H484" s="96">
        <f t="shared" si="8"/>
        <v>100</v>
      </c>
    </row>
    <row r="485" spans="1:8" ht="22.5" customHeight="1" x14ac:dyDescent="0.2">
      <c r="A485" s="128" t="s">
        <v>27</v>
      </c>
      <c r="B485" s="129">
        <v>7</v>
      </c>
      <c r="C485" s="130">
        <v>9</v>
      </c>
      <c r="D485" s="131" t="s">
        <v>175</v>
      </c>
      <c r="E485" s="147" t="s">
        <v>25</v>
      </c>
      <c r="F485" s="137">
        <v>2299.3000000000002</v>
      </c>
      <c r="G485" s="137">
        <v>2299.3000000000002</v>
      </c>
      <c r="H485" s="96">
        <f t="shared" si="8"/>
        <v>100</v>
      </c>
    </row>
    <row r="486" spans="1:8" ht="22.5" customHeight="1" x14ac:dyDescent="0.2">
      <c r="A486" s="128" t="s">
        <v>69</v>
      </c>
      <c r="B486" s="129">
        <v>7</v>
      </c>
      <c r="C486" s="130">
        <v>9</v>
      </c>
      <c r="D486" s="131" t="s">
        <v>68</v>
      </c>
      <c r="E486" s="147">
        <v>0</v>
      </c>
      <c r="F486" s="137">
        <v>14750.2</v>
      </c>
      <c r="G486" s="137">
        <v>9109.1</v>
      </c>
      <c r="H486" s="96">
        <f t="shared" si="8"/>
        <v>61.755772803080632</v>
      </c>
    </row>
    <row r="487" spans="1:8" ht="22.5" customHeight="1" x14ac:dyDescent="0.2">
      <c r="A487" s="128" t="s">
        <v>151</v>
      </c>
      <c r="B487" s="129">
        <v>7</v>
      </c>
      <c r="C487" s="130">
        <v>9</v>
      </c>
      <c r="D487" s="131" t="s">
        <v>150</v>
      </c>
      <c r="E487" s="147">
        <v>0</v>
      </c>
      <c r="F487" s="137">
        <v>71.099999999999994</v>
      </c>
      <c r="G487" s="137">
        <v>71.2</v>
      </c>
      <c r="H487" s="96">
        <v>100</v>
      </c>
    </row>
    <row r="488" spans="1:8" ht="12" customHeight="1" x14ac:dyDescent="0.2">
      <c r="A488" s="128" t="s">
        <v>149</v>
      </c>
      <c r="B488" s="129">
        <v>7</v>
      </c>
      <c r="C488" s="130">
        <v>9</v>
      </c>
      <c r="D488" s="131" t="s">
        <v>148</v>
      </c>
      <c r="E488" s="147">
        <v>0</v>
      </c>
      <c r="F488" s="137">
        <v>71.099999999999994</v>
      </c>
      <c r="G488" s="137">
        <v>71.2</v>
      </c>
      <c r="H488" s="96">
        <v>100</v>
      </c>
    </row>
    <row r="489" spans="1:8" ht="22.5" customHeight="1" x14ac:dyDescent="0.2">
      <c r="A489" s="128" t="s">
        <v>27</v>
      </c>
      <c r="B489" s="129">
        <v>7</v>
      </c>
      <c r="C489" s="130">
        <v>9</v>
      </c>
      <c r="D489" s="131" t="s">
        <v>148</v>
      </c>
      <c r="E489" s="147" t="s">
        <v>25</v>
      </c>
      <c r="F489" s="137">
        <v>71.099999999999994</v>
      </c>
      <c r="G489" s="137">
        <v>71.2</v>
      </c>
      <c r="H489" s="96">
        <v>100</v>
      </c>
    </row>
    <row r="490" spans="1:8" ht="22.5" customHeight="1" x14ac:dyDescent="0.2">
      <c r="A490" s="128" t="s">
        <v>147</v>
      </c>
      <c r="B490" s="129">
        <v>7</v>
      </c>
      <c r="C490" s="130">
        <v>9</v>
      </c>
      <c r="D490" s="131" t="s">
        <v>146</v>
      </c>
      <c r="E490" s="147">
        <v>0</v>
      </c>
      <c r="F490" s="137">
        <v>14679.1</v>
      </c>
      <c r="G490" s="137">
        <v>9037.9</v>
      </c>
      <c r="H490" s="96">
        <f t="shared" si="8"/>
        <v>61.569851012664259</v>
      </c>
    </row>
    <row r="491" spans="1:8" ht="33.75" customHeight="1" x14ac:dyDescent="0.2">
      <c r="A491" s="128" t="s">
        <v>622</v>
      </c>
      <c r="B491" s="129">
        <v>7</v>
      </c>
      <c r="C491" s="130">
        <v>9</v>
      </c>
      <c r="D491" s="131" t="s">
        <v>623</v>
      </c>
      <c r="E491" s="147">
        <v>0</v>
      </c>
      <c r="F491" s="137">
        <v>9844.5</v>
      </c>
      <c r="G491" s="137">
        <v>4203.3999999999996</v>
      </c>
      <c r="H491" s="96">
        <f t="shared" si="8"/>
        <v>42.697953171821823</v>
      </c>
    </row>
    <row r="492" spans="1:8" ht="22.5" customHeight="1" x14ac:dyDescent="0.2">
      <c r="A492" s="128" t="s">
        <v>105</v>
      </c>
      <c r="B492" s="129">
        <v>7</v>
      </c>
      <c r="C492" s="130">
        <v>9</v>
      </c>
      <c r="D492" s="131" t="s">
        <v>623</v>
      </c>
      <c r="E492" s="147">
        <v>100</v>
      </c>
      <c r="F492" s="137">
        <v>9367.7999999999993</v>
      </c>
      <c r="G492" s="137">
        <v>3846</v>
      </c>
      <c r="H492" s="96">
        <f t="shared" si="8"/>
        <v>41.055530647537317</v>
      </c>
    </row>
    <row r="493" spans="1:8" ht="22.5" customHeight="1" x14ac:dyDescent="0.2">
      <c r="A493" s="128" t="s">
        <v>53</v>
      </c>
      <c r="B493" s="129">
        <v>7</v>
      </c>
      <c r="C493" s="130">
        <v>9</v>
      </c>
      <c r="D493" s="131" t="s">
        <v>623</v>
      </c>
      <c r="E493" s="147" t="s">
        <v>52</v>
      </c>
      <c r="F493" s="137">
        <v>108.4</v>
      </c>
      <c r="G493" s="137">
        <v>58.7</v>
      </c>
      <c r="H493" s="96">
        <f t="shared" si="8"/>
        <v>54.151291512915137</v>
      </c>
    </row>
    <row r="494" spans="1:8" ht="22.5" customHeight="1" x14ac:dyDescent="0.2">
      <c r="A494" s="128" t="s">
        <v>27</v>
      </c>
      <c r="B494" s="129">
        <v>7</v>
      </c>
      <c r="C494" s="130">
        <v>9</v>
      </c>
      <c r="D494" s="131" t="s">
        <v>623</v>
      </c>
      <c r="E494" s="147" t="s">
        <v>25</v>
      </c>
      <c r="F494" s="137">
        <v>139.9</v>
      </c>
      <c r="G494" s="137">
        <v>139.9</v>
      </c>
      <c r="H494" s="96">
        <f t="shared" ref="H494:H533" si="9">G494/F494*100</f>
        <v>100</v>
      </c>
    </row>
    <row r="495" spans="1:8" ht="67.5" customHeight="1" x14ac:dyDescent="0.2">
      <c r="A495" s="128" t="s">
        <v>39</v>
      </c>
      <c r="B495" s="129">
        <v>7</v>
      </c>
      <c r="C495" s="130">
        <v>9</v>
      </c>
      <c r="D495" s="131" t="s">
        <v>623</v>
      </c>
      <c r="E495" s="147" t="s">
        <v>38</v>
      </c>
      <c r="F495" s="137">
        <v>4</v>
      </c>
      <c r="G495" s="137">
        <v>4</v>
      </c>
      <c r="H495" s="96">
        <f t="shared" si="9"/>
        <v>100</v>
      </c>
    </row>
    <row r="496" spans="1:8" ht="12" customHeight="1" x14ac:dyDescent="0.2">
      <c r="A496" s="128" t="s">
        <v>37</v>
      </c>
      <c r="B496" s="129">
        <v>7</v>
      </c>
      <c r="C496" s="130">
        <v>9</v>
      </c>
      <c r="D496" s="131" t="s">
        <v>623</v>
      </c>
      <c r="E496" s="147" t="s">
        <v>35</v>
      </c>
      <c r="F496" s="137">
        <v>12.9</v>
      </c>
      <c r="G496" s="137">
        <v>12.9</v>
      </c>
      <c r="H496" s="96">
        <f t="shared" si="9"/>
        <v>100</v>
      </c>
    </row>
    <row r="497" spans="1:8" ht="12" customHeight="1" x14ac:dyDescent="0.2">
      <c r="A497" s="128" t="s">
        <v>104</v>
      </c>
      <c r="B497" s="129">
        <v>7</v>
      </c>
      <c r="C497" s="130">
        <v>9</v>
      </c>
      <c r="D497" s="131" t="s">
        <v>623</v>
      </c>
      <c r="E497" s="147" t="s">
        <v>103</v>
      </c>
      <c r="F497" s="137">
        <v>211.5</v>
      </c>
      <c r="G497" s="137">
        <v>141.9</v>
      </c>
      <c r="H497" s="96">
        <f t="shared" si="9"/>
        <v>67.092198581560297</v>
      </c>
    </row>
    <row r="498" spans="1:8" ht="22.5" customHeight="1" x14ac:dyDescent="0.2">
      <c r="A498" s="128" t="s">
        <v>17</v>
      </c>
      <c r="B498" s="129">
        <v>7</v>
      </c>
      <c r="C498" s="130">
        <v>9</v>
      </c>
      <c r="D498" s="131" t="s">
        <v>669</v>
      </c>
      <c r="E498" s="147">
        <v>0</v>
      </c>
      <c r="F498" s="137">
        <v>4730.8999999999996</v>
      </c>
      <c r="G498" s="137">
        <v>4730.8</v>
      </c>
      <c r="H498" s="96">
        <f t="shared" si="9"/>
        <v>99.997886237291013</v>
      </c>
    </row>
    <row r="499" spans="1:8" ht="22.5" customHeight="1" x14ac:dyDescent="0.2">
      <c r="A499" s="128" t="s">
        <v>105</v>
      </c>
      <c r="B499" s="129">
        <v>7</v>
      </c>
      <c r="C499" s="130">
        <v>9</v>
      </c>
      <c r="D499" s="131" t="s">
        <v>669</v>
      </c>
      <c r="E499" s="147">
        <v>100</v>
      </c>
      <c r="F499" s="137">
        <v>4601.6000000000004</v>
      </c>
      <c r="G499" s="137">
        <v>4601.6000000000004</v>
      </c>
      <c r="H499" s="96">
        <f t="shared" si="9"/>
        <v>100</v>
      </c>
    </row>
    <row r="500" spans="1:8" ht="22.5" customHeight="1" x14ac:dyDescent="0.2">
      <c r="A500" s="128" t="s">
        <v>53</v>
      </c>
      <c r="B500" s="129">
        <v>7</v>
      </c>
      <c r="C500" s="130">
        <v>9</v>
      </c>
      <c r="D500" s="131" t="s">
        <v>669</v>
      </c>
      <c r="E500" s="147" t="s">
        <v>52</v>
      </c>
      <c r="F500" s="137">
        <v>36.5</v>
      </c>
      <c r="G500" s="137">
        <v>36.5</v>
      </c>
      <c r="H500" s="96">
        <f t="shared" si="9"/>
        <v>100</v>
      </c>
    </row>
    <row r="501" spans="1:8" ht="22.5" customHeight="1" x14ac:dyDescent="0.2">
      <c r="A501" s="128" t="s">
        <v>27</v>
      </c>
      <c r="B501" s="129">
        <v>7</v>
      </c>
      <c r="C501" s="130">
        <v>9</v>
      </c>
      <c r="D501" s="131" t="s">
        <v>669</v>
      </c>
      <c r="E501" s="147" t="s">
        <v>25</v>
      </c>
      <c r="F501" s="137">
        <v>19.3</v>
      </c>
      <c r="G501" s="137">
        <v>19.3</v>
      </c>
      <c r="H501" s="96">
        <f t="shared" si="9"/>
        <v>100</v>
      </c>
    </row>
    <row r="502" spans="1:8" ht="12" customHeight="1" x14ac:dyDescent="0.2">
      <c r="A502" s="128" t="s">
        <v>37</v>
      </c>
      <c r="B502" s="129">
        <v>7</v>
      </c>
      <c r="C502" s="130">
        <v>9</v>
      </c>
      <c r="D502" s="131" t="s">
        <v>669</v>
      </c>
      <c r="E502" s="147" t="s">
        <v>35</v>
      </c>
      <c r="F502" s="137">
        <v>3.8</v>
      </c>
      <c r="G502" s="137">
        <v>3.8</v>
      </c>
      <c r="H502" s="96">
        <f t="shared" si="9"/>
        <v>100</v>
      </c>
    </row>
    <row r="503" spans="1:8" ht="12" customHeight="1" x14ac:dyDescent="0.2">
      <c r="A503" s="128" t="s">
        <v>104</v>
      </c>
      <c r="B503" s="129">
        <v>7</v>
      </c>
      <c r="C503" s="130">
        <v>9</v>
      </c>
      <c r="D503" s="131" t="s">
        <v>669</v>
      </c>
      <c r="E503" s="147" t="s">
        <v>103</v>
      </c>
      <c r="F503" s="137">
        <v>69.7</v>
      </c>
      <c r="G503" s="137">
        <v>69.7</v>
      </c>
      <c r="H503" s="96">
        <f t="shared" si="9"/>
        <v>100</v>
      </c>
    </row>
    <row r="504" spans="1:8" ht="12" customHeight="1" x14ac:dyDescent="0.2">
      <c r="A504" s="128" t="s">
        <v>102</v>
      </c>
      <c r="B504" s="129">
        <v>7</v>
      </c>
      <c r="C504" s="130">
        <v>9</v>
      </c>
      <c r="D504" s="131" t="s">
        <v>688</v>
      </c>
      <c r="E504" s="147">
        <v>0</v>
      </c>
      <c r="F504" s="137">
        <v>103.7</v>
      </c>
      <c r="G504" s="137">
        <v>103.7</v>
      </c>
      <c r="H504" s="96">
        <f t="shared" si="9"/>
        <v>100</v>
      </c>
    </row>
    <row r="505" spans="1:8" ht="22.5" customHeight="1" x14ac:dyDescent="0.2">
      <c r="A505" s="128" t="s">
        <v>53</v>
      </c>
      <c r="B505" s="129">
        <v>7</v>
      </c>
      <c r="C505" s="130">
        <v>9</v>
      </c>
      <c r="D505" s="131" t="s">
        <v>688</v>
      </c>
      <c r="E505" s="147" t="s">
        <v>52</v>
      </c>
      <c r="F505" s="137">
        <v>103.7</v>
      </c>
      <c r="G505" s="137">
        <v>103.7</v>
      </c>
      <c r="H505" s="96">
        <f t="shared" si="9"/>
        <v>100</v>
      </c>
    </row>
    <row r="506" spans="1:8" ht="22.5" customHeight="1" x14ac:dyDescent="0.2">
      <c r="A506" s="128" t="s">
        <v>601</v>
      </c>
      <c r="B506" s="129">
        <v>7</v>
      </c>
      <c r="C506" s="130">
        <v>9</v>
      </c>
      <c r="D506" s="131" t="s">
        <v>48</v>
      </c>
      <c r="E506" s="147">
        <v>0</v>
      </c>
      <c r="F506" s="137">
        <v>5370.8</v>
      </c>
      <c r="G506" s="137">
        <v>3373</v>
      </c>
      <c r="H506" s="96">
        <f t="shared" si="9"/>
        <v>62.802562001936394</v>
      </c>
    </row>
    <row r="507" spans="1:8" ht="12" customHeight="1" x14ac:dyDescent="0.2">
      <c r="A507" s="128" t="s">
        <v>652</v>
      </c>
      <c r="B507" s="129">
        <v>7</v>
      </c>
      <c r="C507" s="130">
        <v>9</v>
      </c>
      <c r="D507" s="131" t="s">
        <v>48</v>
      </c>
      <c r="E507" s="147">
        <v>100</v>
      </c>
      <c r="F507" s="137">
        <v>3497.9</v>
      </c>
      <c r="G507" s="137">
        <v>1551.8</v>
      </c>
      <c r="H507" s="96">
        <f t="shared" si="9"/>
        <v>44.363761113811137</v>
      </c>
    </row>
    <row r="508" spans="1:8" ht="22.5" customHeight="1" x14ac:dyDescent="0.2">
      <c r="A508" s="128" t="s">
        <v>27</v>
      </c>
      <c r="B508" s="129">
        <v>7</v>
      </c>
      <c r="C508" s="130">
        <v>9</v>
      </c>
      <c r="D508" s="131" t="s">
        <v>48</v>
      </c>
      <c r="E508" s="147" t="s">
        <v>25</v>
      </c>
      <c r="F508" s="137">
        <v>314.10000000000002</v>
      </c>
      <c r="G508" s="137">
        <v>262.3</v>
      </c>
      <c r="H508" s="96">
        <f t="shared" si="9"/>
        <v>83.508436803565743</v>
      </c>
    </row>
    <row r="509" spans="1:8" ht="22.5" customHeight="1" x14ac:dyDescent="0.2">
      <c r="A509" s="128" t="s">
        <v>47</v>
      </c>
      <c r="B509" s="129">
        <v>7</v>
      </c>
      <c r="C509" s="130">
        <v>9</v>
      </c>
      <c r="D509" s="131" t="s">
        <v>46</v>
      </c>
      <c r="E509" s="147">
        <v>0</v>
      </c>
      <c r="F509" s="137">
        <v>1437.8</v>
      </c>
      <c r="G509" s="137">
        <v>1437.9</v>
      </c>
      <c r="H509" s="96">
        <f t="shared" si="9"/>
        <v>100.00695507024622</v>
      </c>
    </row>
    <row r="510" spans="1:8" ht="12" customHeight="1" x14ac:dyDescent="0.2">
      <c r="A510" s="128" t="s">
        <v>652</v>
      </c>
      <c r="B510" s="129">
        <v>7</v>
      </c>
      <c r="C510" s="130">
        <v>9</v>
      </c>
      <c r="D510" s="131" t="s">
        <v>46</v>
      </c>
      <c r="E510" s="147">
        <v>100</v>
      </c>
      <c r="F510" s="137">
        <v>1437.8</v>
      </c>
      <c r="G510" s="137">
        <v>1437.9</v>
      </c>
      <c r="H510" s="96">
        <f t="shared" si="9"/>
        <v>100.00695507024622</v>
      </c>
    </row>
    <row r="511" spans="1:8" ht="22.5" customHeight="1" x14ac:dyDescent="0.2">
      <c r="A511" s="128" t="s">
        <v>657</v>
      </c>
      <c r="B511" s="129">
        <v>7</v>
      </c>
      <c r="C511" s="130">
        <v>9</v>
      </c>
      <c r="D511" s="131" t="s">
        <v>36</v>
      </c>
      <c r="E511" s="147">
        <v>0</v>
      </c>
      <c r="F511" s="137">
        <v>26.3</v>
      </c>
      <c r="G511" s="137">
        <v>26.3</v>
      </c>
      <c r="H511" s="96">
        <f t="shared" si="9"/>
        <v>100</v>
      </c>
    </row>
    <row r="512" spans="1:8" ht="22.5" customHeight="1" x14ac:dyDescent="0.2">
      <c r="A512" s="128" t="s">
        <v>45</v>
      </c>
      <c r="B512" s="129">
        <v>7</v>
      </c>
      <c r="C512" s="130">
        <v>9</v>
      </c>
      <c r="D512" s="131" t="s">
        <v>36</v>
      </c>
      <c r="E512" s="147" t="s">
        <v>44</v>
      </c>
      <c r="F512" s="137">
        <v>20.5</v>
      </c>
      <c r="G512" s="137">
        <v>20.5</v>
      </c>
      <c r="H512" s="96">
        <f t="shared" si="9"/>
        <v>100</v>
      </c>
    </row>
    <row r="513" spans="1:8" ht="67.5" customHeight="1" x14ac:dyDescent="0.2">
      <c r="A513" s="128" t="s">
        <v>39</v>
      </c>
      <c r="B513" s="129">
        <v>7</v>
      </c>
      <c r="C513" s="130">
        <v>9</v>
      </c>
      <c r="D513" s="131" t="s">
        <v>36</v>
      </c>
      <c r="E513" s="147" t="s">
        <v>38</v>
      </c>
      <c r="F513" s="137">
        <v>1.3</v>
      </c>
      <c r="G513" s="137">
        <v>1.3</v>
      </c>
      <c r="H513" s="96">
        <f t="shared" si="9"/>
        <v>100</v>
      </c>
    </row>
    <row r="514" spans="1:8" ht="12" customHeight="1" x14ac:dyDescent="0.2">
      <c r="A514" s="128" t="s">
        <v>37</v>
      </c>
      <c r="B514" s="129">
        <v>7</v>
      </c>
      <c r="C514" s="130">
        <v>9</v>
      </c>
      <c r="D514" s="131" t="s">
        <v>36</v>
      </c>
      <c r="E514" s="147" t="s">
        <v>35</v>
      </c>
      <c r="F514" s="137">
        <v>4.2</v>
      </c>
      <c r="G514" s="137">
        <v>4.2</v>
      </c>
      <c r="H514" s="96">
        <f t="shared" si="9"/>
        <v>100</v>
      </c>
    </row>
    <row r="515" spans="1:8" ht="12" customHeight="1" x14ac:dyDescent="0.2">
      <c r="A515" s="128" t="s">
        <v>104</v>
      </c>
      <c r="B515" s="129">
        <v>7</v>
      </c>
      <c r="C515" s="130">
        <v>9</v>
      </c>
      <c r="D515" s="131" t="s">
        <v>36</v>
      </c>
      <c r="E515" s="147" t="s">
        <v>103</v>
      </c>
      <c r="F515" s="137">
        <v>0.3</v>
      </c>
      <c r="G515" s="137">
        <v>0.3</v>
      </c>
      <c r="H515" s="96">
        <f t="shared" si="9"/>
        <v>100</v>
      </c>
    </row>
    <row r="516" spans="1:8" ht="12" customHeight="1" x14ac:dyDescent="0.2">
      <c r="A516" s="128" t="s">
        <v>23</v>
      </c>
      <c r="B516" s="129">
        <v>7</v>
      </c>
      <c r="C516" s="130">
        <v>9</v>
      </c>
      <c r="D516" s="131" t="s">
        <v>690</v>
      </c>
      <c r="E516" s="147">
        <v>0</v>
      </c>
      <c r="F516" s="137">
        <v>59.2</v>
      </c>
      <c r="G516" s="137">
        <v>59.2</v>
      </c>
      <c r="H516" s="96">
        <f t="shared" si="9"/>
        <v>100</v>
      </c>
    </row>
    <row r="517" spans="1:8" ht="22.5" customHeight="1" x14ac:dyDescent="0.2">
      <c r="A517" s="128" t="s">
        <v>27</v>
      </c>
      <c r="B517" s="129">
        <v>7</v>
      </c>
      <c r="C517" s="130">
        <v>9</v>
      </c>
      <c r="D517" s="131" t="s">
        <v>690</v>
      </c>
      <c r="E517" s="147" t="s">
        <v>25</v>
      </c>
      <c r="F517" s="137">
        <v>59.2</v>
      </c>
      <c r="G517" s="137">
        <v>59.2</v>
      </c>
      <c r="H517" s="96">
        <f t="shared" si="9"/>
        <v>100</v>
      </c>
    </row>
    <row r="518" spans="1:8" ht="12" customHeight="1" x14ac:dyDescent="0.2">
      <c r="A518" s="128" t="s">
        <v>22</v>
      </c>
      <c r="B518" s="129">
        <v>7</v>
      </c>
      <c r="C518" s="130">
        <v>9</v>
      </c>
      <c r="D518" s="131" t="s">
        <v>691</v>
      </c>
      <c r="E518" s="147">
        <v>0</v>
      </c>
      <c r="F518" s="137">
        <v>35.5</v>
      </c>
      <c r="G518" s="137">
        <v>35.5</v>
      </c>
      <c r="H518" s="96">
        <f t="shared" si="9"/>
        <v>100</v>
      </c>
    </row>
    <row r="519" spans="1:8" ht="22.5" customHeight="1" x14ac:dyDescent="0.2">
      <c r="A519" s="128" t="s">
        <v>27</v>
      </c>
      <c r="B519" s="129">
        <v>7</v>
      </c>
      <c r="C519" s="130">
        <v>9</v>
      </c>
      <c r="D519" s="131" t="s">
        <v>691</v>
      </c>
      <c r="E519" s="147" t="s">
        <v>25</v>
      </c>
      <c r="F519" s="137">
        <v>35.5</v>
      </c>
      <c r="G519" s="137">
        <v>35.5</v>
      </c>
      <c r="H519" s="96">
        <f t="shared" si="9"/>
        <v>100</v>
      </c>
    </row>
    <row r="520" spans="1:8" ht="22.5" customHeight="1" x14ac:dyDescent="0.2">
      <c r="A520" s="128" t="s">
        <v>143</v>
      </c>
      <c r="B520" s="129">
        <v>7</v>
      </c>
      <c r="C520" s="130">
        <v>9</v>
      </c>
      <c r="D520" s="131" t="s">
        <v>142</v>
      </c>
      <c r="E520" s="147">
        <v>0</v>
      </c>
      <c r="F520" s="137">
        <v>13515.6</v>
      </c>
      <c r="G520" s="137">
        <v>13207.9</v>
      </c>
      <c r="H520" s="96">
        <f t="shared" si="9"/>
        <v>97.723371511438629</v>
      </c>
    </row>
    <row r="521" spans="1:8" ht="33.75" customHeight="1" x14ac:dyDescent="0.2">
      <c r="A521" s="128" t="s">
        <v>139</v>
      </c>
      <c r="B521" s="129">
        <v>7</v>
      </c>
      <c r="C521" s="130">
        <v>9</v>
      </c>
      <c r="D521" s="131" t="s">
        <v>138</v>
      </c>
      <c r="E521" s="147">
        <v>0</v>
      </c>
      <c r="F521" s="137">
        <v>13515.6</v>
      </c>
      <c r="G521" s="137">
        <v>13207.9</v>
      </c>
      <c r="H521" s="96">
        <f t="shared" si="9"/>
        <v>97.723371511438629</v>
      </c>
    </row>
    <row r="522" spans="1:8" ht="22.5" customHeight="1" x14ac:dyDescent="0.2">
      <c r="A522" s="128" t="s">
        <v>145</v>
      </c>
      <c r="B522" s="129">
        <v>7</v>
      </c>
      <c r="C522" s="130">
        <v>9</v>
      </c>
      <c r="D522" s="131" t="s">
        <v>138</v>
      </c>
      <c r="E522" s="147" t="s">
        <v>144</v>
      </c>
      <c r="F522" s="137">
        <v>25.8</v>
      </c>
      <c r="G522" s="137">
        <v>25.8</v>
      </c>
      <c r="H522" s="96">
        <f t="shared" si="9"/>
        <v>100</v>
      </c>
    </row>
    <row r="523" spans="1:8" ht="22.5" customHeight="1" x14ac:dyDescent="0.2">
      <c r="A523" s="128" t="s">
        <v>53</v>
      </c>
      <c r="B523" s="129">
        <v>7</v>
      </c>
      <c r="C523" s="130">
        <v>9</v>
      </c>
      <c r="D523" s="131" t="s">
        <v>138</v>
      </c>
      <c r="E523" s="147" t="s">
        <v>52</v>
      </c>
      <c r="F523" s="137">
        <v>156.80000000000001</v>
      </c>
      <c r="G523" s="137">
        <f>92.6+1.8</f>
        <v>94.399999999999991</v>
      </c>
      <c r="H523" s="96">
        <f t="shared" si="9"/>
        <v>60.20408163265305</v>
      </c>
    </row>
    <row r="524" spans="1:8" ht="22.5" customHeight="1" x14ac:dyDescent="0.2">
      <c r="A524" s="128" t="s">
        <v>27</v>
      </c>
      <c r="B524" s="129">
        <v>7</v>
      </c>
      <c r="C524" s="130">
        <v>9</v>
      </c>
      <c r="D524" s="131" t="s">
        <v>138</v>
      </c>
      <c r="E524" s="147" t="s">
        <v>25</v>
      </c>
      <c r="F524" s="137">
        <v>517.29999999999995</v>
      </c>
      <c r="G524" s="137">
        <v>272</v>
      </c>
      <c r="H524" s="96">
        <f t="shared" si="9"/>
        <v>52.580707519814432</v>
      </c>
    </row>
    <row r="525" spans="1:8" ht="67.5" customHeight="1" x14ac:dyDescent="0.2">
      <c r="A525" s="128" t="s">
        <v>39</v>
      </c>
      <c r="B525" s="129">
        <v>7</v>
      </c>
      <c r="C525" s="130">
        <v>9</v>
      </c>
      <c r="D525" s="131" t="s">
        <v>138</v>
      </c>
      <c r="E525" s="147" t="s">
        <v>38</v>
      </c>
      <c r="F525" s="137">
        <v>7.7</v>
      </c>
      <c r="G525" s="137">
        <f>9.5-1.8</f>
        <v>7.7</v>
      </c>
      <c r="H525" s="96">
        <f t="shared" si="9"/>
        <v>100</v>
      </c>
    </row>
    <row r="526" spans="1:8" ht="12" customHeight="1" x14ac:dyDescent="0.2">
      <c r="A526" s="128" t="s">
        <v>37</v>
      </c>
      <c r="B526" s="129">
        <v>7</v>
      </c>
      <c r="C526" s="130">
        <v>9</v>
      </c>
      <c r="D526" s="131" t="s">
        <v>138</v>
      </c>
      <c r="E526" s="147" t="s">
        <v>35</v>
      </c>
      <c r="F526" s="137">
        <v>4</v>
      </c>
      <c r="G526" s="137">
        <v>4</v>
      </c>
      <c r="H526" s="96">
        <f t="shared" si="9"/>
        <v>100</v>
      </c>
    </row>
    <row r="527" spans="1:8" ht="22.5" customHeight="1" x14ac:dyDescent="0.2">
      <c r="A527" s="128" t="s">
        <v>17</v>
      </c>
      <c r="B527" s="129">
        <v>7</v>
      </c>
      <c r="C527" s="130">
        <v>9</v>
      </c>
      <c r="D527" s="131" t="s">
        <v>726</v>
      </c>
      <c r="E527" s="147">
        <v>0</v>
      </c>
      <c r="F527" s="137">
        <v>2327.5</v>
      </c>
      <c r="G527" s="137">
        <v>2327.5</v>
      </c>
      <c r="H527" s="96">
        <f t="shared" si="9"/>
        <v>100</v>
      </c>
    </row>
    <row r="528" spans="1:8" ht="22.5" customHeight="1" x14ac:dyDescent="0.2">
      <c r="A528" s="128" t="s">
        <v>53</v>
      </c>
      <c r="B528" s="129">
        <v>7</v>
      </c>
      <c r="C528" s="130">
        <v>9</v>
      </c>
      <c r="D528" s="131" t="s">
        <v>726</v>
      </c>
      <c r="E528" s="147" t="s">
        <v>52</v>
      </c>
      <c r="F528" s="137">
        <v>1836.1</v>
      </c>
      <c r="G528" s="137">
        <v>1836.1</v>
      </c>
      <c r="H528" s="96">
        <f t="shared" si="9"/>
        <v>100</v>
      </c>
    </row>
    <row r="529" spans="1:8" ht="22.5" customHeight="1" x14ac:dyDescent="0.2">
      <c r="A529" s="128" t="s">
        <v>27</v>
      </c>
      <c r="B529" s="129">
        <v>7</v>
      </c>
      <c r="C529" s="130">
        <v>9</v>
      </c>
      <c r="D529" s="131" t="s">
        <v>726</v>
      </c>
      <c r="E529" s="147" t="s">
        <v>25</v>
      </c>
      <c r="F529" s="137">
        <v>482.2</v>
      </c>
      <c r="G529" s="137">
        <v>482.2</v>
      </c>
      <c r="H529" s="96">
        <f t="shared" si="9"/>
        <v>100</v>
      </c>
    </row>
    <row r="530" spans="1:8" ht="67.5" customHeight="1" x14ac:dyDescent="0.2">
      <c r="A530" s="128" t="s">
        <v>39</v>
      </c>
      <c r="B530" s="129">
        <v>7</v>
      </c>
      <c r="C530" s="130">
        <v>9</v>
      </c>
      <c r="D530" s="131" t="s">
        <v>726</v>
      </c>
      <c r="E530" s="147" t="s">
        <v>38</v>
      </c>
      <c r="F530" s="137">
        <v>9.1</v>
      </c>
      <c r="G530" s="137">
        <v>9.1</v>
      </c>
      <c r="H530" s="96">
        <f t="shared" si="9"/>
        <v>100</v>
      </c>
    </row>
    <row r="531" spans="1:8" ht="12" customHeight="1" x14ac:dyDescent="0.2">
      <c r="A531" s="128" t="s">
        <v>104</v>
      </c>
      <c r="B531" s="129">
        <v>7</v>
      </c>
      <c r="C531" s="130">
        <v>9</v>
      </c>
      <c r="D531" s="131" t="s">
        <v>726</v>
      </c>
      <c r="E531" s="147" t="s">
        <v>103</v>
      </c>
      <c r="F531" s="137">
        <v>0.1</v>
      </c>
      <c r="G531" s="137">
        <v>0.1</v>
      </c>
      <c r="H531" s="96">
        <f t="shared" si="9"/>
        <v>100</v>
      </c>
    </row>
    <row r="532" spans="1:8" ht="12" customHeight="1" x14ac:dyDescent="0.2">
      <c r="A532" s="128" t="s">
        <v>102</v>
      </c>
      <c r="B532" s="129">
        <v>7</v>
      </c>
      <c r="C532" s="130">
        <v>9</v>
      </c>
      <c r="D532" s="131" t="s">
        <v>727</v>
      </c>
      <c r="E532" s="147">
        <v>0</v>
      </c>
      <c r="F532" s="137">
        <v>67.099999999999994</v>
      </c>
      <c r="G532" s="137">
        <v>67.099999999999994</v>
      </c>
      <c r="H532" s="96">
        <f t="shared" si="9"/>
        <v>100</v>
      </c>
    </row>
    <row r="533" spans="1:8" ht="22.5" customHeight="1" x14ac:dyDescent="0.2">
      <c r="A533" s="128" t="s">
        <v>53</v>
      </c>
      <c r="B533" s="129">
        <v>7</v>
      </c>
      <c r="C533" s="130">
        <v>9</v>
      </c>
      <c r="D533" s="131" t="s">
        <v>727</v>
      </c>
      <c r="E533" s="147" t="s">
        <v>52</v>
      </c>
      <c r="F533" s="137">
        <v>67.099999999999994</v>
      </c>
      <c r="G533" s="137">
        <v>67.099999999999994</v>
      </c>
      <c r="H533" s="96">
        <f t="shared" si="9"/>
        <v>100</v>
      </c>
    </row>
    <row r="534" spans="1:8" ht="12" customHeight="1" x14ac:dyDescent="0.2">
      <c r="A534" s="128" t="s">
        <v>22</v>
      </c>
      <c r="B534" s="129">
        <v>7</v>
      </c>
      <c r="C534" s="130">
        <v>9</v>
      </c>
      <c r="D534" s="131" t="s">
        <v>728</v>
      </c>
      <c r="E534" s="147">
        <v>0</v>
      </c>
      <c r="F534" s="137">
        <v>16.899999999999999</v>
      </c>
      <c r="G534" s="137">
        <v>16.899999999999999</v>
      </c>
      <c r="H534" s="96">
        <f t="shared" ref="H534:H589" si="10">G534/F534*100</f>
        <v>100</v>
      </c>
    </row>
    <row r="535" spans="1:8" ht="22.5" customHeight="1" x14ac:dyDescent="0.2">
      <c r="A535" s="128" t="s">
        <v>27</v>
      </c>
      <c r="B535" s="129">
        <v>7</v>
      </c>
      <c r="C535" s="130">
        <v>9</v>
      </c>
      <c r="D535" s="131" t="s">
        <v>728</v>
      </c>
      <c r="E535" s="147" t="s">
        <v>25</v>
      </c>
      <c r="F535" s="137">
        <v>16.899999999999999</v>
      </c>
      <c r="G535" s="137">
        <v>16.899999999999999</v>
      </c>
      <c r="H535" s="96">
        <f t="shared" si="10"/>
        <v>100</v>
      </c>
    </row>
    <row r="536" spans="1:8" ht="22.5" customHeight="1" x14ac:dyDescent="0.2">
      <c r="A536" s="128" t="s">
        <v>137</v>
      </c>
      <c r="B536" s="129">
        <v>7</v>
      </c>
      <c r="C536" s="130">
        <v>9</v>
      </c>
      <c r="D536" s="131" t="s">
        <v>136</v>
      </c>
      <c r="E536" s="147">
        <v>0</v>
      </c>
      <c r="F536" s="137">
        <v>10392.5</v>
      </c>
      <c r="G536" s="137">
        <v>10392.5</v>
      </c>
      <c r="H536" s="96">
        <f t="shared" si="10"/>
        <v>100</v>
      </c>
    </row>
    <row r="537" spans="1:8" ht="22.5" customHeight="1" x14ac:dyDescent="0.2">
      <c r="A537" s="128" t="s">
        <v>105</v>
      </c>
      <c r="B537" s="129">
        <v>7</v>
      </c>
      <c r="C537" s="130">
        <v>9</v>
      </c>
      <c r="D537" s="131" t="s">
        <v>136</v>
      </c>
      <c r="E537" s="147">
        <v>100</v>
      </c>
      <c r="F537" s="137">
        <v>10392.5</v>
      </c>
      <c r="G537" s="137">
        <v>10392.5</v>
      </c>
      <c r="H537" s="96">
        <f t="shared" si="10"/>
        <v>100</v>
      </c>
    </row>
    <row r="538" spans="1:8" ht="12" customHeight="1" x14ac:dyDescent="0.2">
      <c r="A538" s="128" t="s">
        <v>135</v>
      </c>
      <c r="B538" s="129">
        <v>8</v>
      </c>
      <c r="C538" s="130">
        <v>0</v>
      </c>
      <c r="D538" s="131">
        <v>0</v>
      </c>
      <c r="E538" s="147">
        <v>0</v>
      </c>
      <c r="F538" s="137">
        <v>39990.6</v>
      </c>
      <c r="G538" s="137">
        <v>20938</v>
      </c>
      <c r="H538" s="96">
        <f t="shared" si="10"/>
        <v>52.357303966432113</v>
      </c>
    </row>
    <row r="539" spans="1:8" ht="12" customHeight="1" x14ac:dyDescent="0.2">
      <c r="A539" s="128" t="s">
        <v>134</v>
      </c>
      <c r="B539" s="129">
        <v>8</v>
      </c>
      <c r="C539" s="130">
        <v>1</v>
      </c>
      <c r="D539" s="131">
        <v>0</v>
      </c>
      <c r="E539" s="147">
        <v>0</v>
      </c>
      <c r="F539" s="137">
        <v>31327</v>
      </c>
      <c r="G539" s="137">
        <v>15911.3</v>
      </c>
      <c r="H539" s="96">
        <f t="shared" si="10"/>
        <v>50.791010949021612</v>
      </c>
    </row>
    <row r="540" spans="1:8" ht="22.5" customHeight="1" x14ac:dyDescent="0.2">
      <c r="A540" s="128" t="s">
        <v>117</v>
      </c>
      <c r="B540" s="129">
        <v>8</v>
      </c>
      <c r="C540" s="130">
        <v>1</v>
      </c>
      <c r="D540" s="131" t="s">
        <v>116</v>
      </c>
      <c r="E540" s="147">
        <v>0</v>
      </c>
      <c r="F540" s="137">
        <v>31327</v>
      </c>
      <c r="G540" s="137">
        <v>15911.3</v>
      </c>
      <c r="H540" s="96">
        <f t="shared" si="10"/>
        <v>50.791010949021612</v>
      </c>
    </row>
    <row r="541" spans="1:8" ht="22.5" customHeight="1" x14ac:dyDescent="0.2">
      <c r="A541" s="128" t="s">
        <v>133</v>
      </c>
      <c r="B541" s="129">
        <v>8</v>
      </c>
      <c r="C541" s="130">
        <v>1</v>
      </c>
      <c r="D541" s="131" t="s">
        <v>132</v>
      </c>
      <c r="E541" s="147">
        <v>0</v>
      </c>
      <c r="F541" s="137">
        <v>17373.7</v>
      </c>
      <c r="G541" s="137">
        <v>9037</v>
      </c>
      <c r="H541" s="96">
        <f t="shared" si="10"/>
        <v>52.015402591273016</v>
      </c>
    </row>
    <row r="542" spans="1:8" ht="22.5" customHeight="1" x14ac:dyDescent="0.2">
      <c r="A542" s="128" t="s">
        <v>624</v>
      </c>
      <c r="B542" s="129">
        <v>8</v>
      </c>
      <c r="C542" s="130">
        <v>1</v>
      </c>
      <c r="D542" s="131" t="s">
        <v>625</v>
      </c>
      <c r="E542" s="147">
        <v>0</v>
      </c>
      <c r="F542" s="137">
        <v>10560.2</v>
      </c>
      <c r="G542" s="137">
        <v>2412.8000000000002</v>
      </c>
      <c r="H542" s="96">
        <f t="shared" si="10"/>
        <v>22.848052120224995</v>
      </c>
    </row>
    <row r="543" spans="1:8" ht="33.75" customHeight="1" x14ac:dyDescent="0.2">
      <c r="A543" s="128" t="s">
        <v>120</v>
      </c>
      <c r="B543" s="129">
        <v>8</v>
      </c>
      <c r="C543" s="130">
        <v>1</v>
      </c>
      <c r="D543" s="131" t="s">
        <v>625</v>
      </c>
      <c r="E543" s="147" t="s">
        <v>119</v>
      </c>
      <c r="F543" s="137">
        <v>10560.2</v>
      </c>
      <c r="G543" s="137">
        <v>2412.8000000000002</v>
      </c>
      <c r="H543" s="96">
        <f t="shared" si="10"/>
        <v>22.848052120224995</v>
      </c>
    </row>
    <row r="544" spans="1:8" ht="22.5" customHeight="1" x14ac:dyDescent="0.2">
      <c r="A544" s="128" t="s">
        <v>17</v>
      </c>
      <c r="B544" s="129">
        <v>8</v>
      </c>
      <c r="C544" s="130">
        <v>1</v>
      </c>
      <c r="D544" s="131" t="s">
        <v>695</v>
      </c>
      <c r="E544" s="147">
        <v>0</v>
      </c>
      <c r="F544" s="137">
        <v>305.2</v>
      </c>
      <c r="G544" s="137">
        <v>305.2</v>
      </c>
      <c r="H544" s="96">
        <f t="shared" si="10"/>
        <v>100</v>
      </c>
    </row>
    <row r="545" spans="1:8" ht="33.75" customHeight="1" x14ac:dyDescent="0.2">
      <c r="A545" s="128" t="s">
        <v>120</v>
      </c>
      <c r="B545" s="129">
        <v>8</v>
      </c>
      <c r="C545" s="130">
        <v>1</v>
      </c>
      <c r="D545" s="131" t="s">
        <v>695</v>
      </c>
      <c r="E545" s="147" t="s">
        <v>119</v>
      </c>
      <c r="F545" s="137">
        <v>305.2</v>
      </c>
      <c r="G545" s="137">
        <v>305.2</v>
      </c>
      <c r="H545" s="96">
        <f t="shared" si="10"/>
        <v>100</v>
      </c>
    </row>
    <row r="546" spans="1:8" ht="12" customHeight="1" x14ac:dyDescent="0.2">
      <c r="A546" s="128" t="s">
        <v>15</v>
      </c>
      <c r="B546" s="129">
        <v>8</v>
      </c>
      <c r="C546" s="130">
        <v>1</v>
      </c>
      <c r="D546" s="131" t="s">
        <v>696</v>
      </c>
      <c r="E546" s="147">
        <v>0</v>
      </c>
      <c r="F546" s="137">
        <v>4491.6000000000004</v>
      </c>
      <c r="G546" s="137">
        <v>4491.6000000000004</v>
      </c>
      <c r="H546" s="96">
        <f t="shared" si="10"/>
        <v>100</v>
      </c>
    </row>
    <row r="547" spans="1:8" ht="33.75" customHeight="1" x14ac:dyDescent="0.2">
      <c r="A547" s="128" t="s">
        <v>120</v>
      </c>
      <c r="B547" s="129">
        <v>8</v>
      </c>
      <c r="C547" s="130">
        <v>1</v>
      </c>
      <c r="D547" s="131" t="s">
        <v>696</v>
      </c>
      <c r="E547" s="147" t="s">
        <v>119</v>
      </c>
      <c r="F547" s="137">
        <v>4491.6000000000004</v>
      </c>
      <c r="G547" s="137">
        <v>4491.6000000000004</v>
      </c>
      <c r="H547" s="96">
        <f t="shared" si="10"/>
        <v>100</v>
      </c>
    </row>
    <row r="548" spans="1:8" ht="22.5" customHeight="1" x14ac:dyDescent="0.2">
      <c r="A548" s="128" t="s">
        <v>13</v>
      </c>
      <c r="B548" s="129">
        <v>8</v>
      </c>
      <c r="C548" s="130">
        <v>1</v>
      </c>
      <c r="D548" s="131" t="s">
        <v>697</v>
      </c>
      <c r="E548" s="147">
        <v>0</v>
      </c>
      <c r="F548" s="137">
        <v>70.7</v>
      </c>
      <c r="G548" s="137">
        <v>70.7</v>
      </c>
      <c r="H548" s="96">
        <f t="shared" si="10"/>
        <v>100</v>
      </c>
    </row>
    <row r="549" spans="1:8" ht="33.75" customHeight="1" x14ac:dyDescent="0.2">
      <c r="A549" s="128" t="s">
        <v>120</v>
      </c>
      <c r="B549" s="129">
        <v>8</v>
      </c>
      <c r="C549" s="130">
        <v>1</v>
      </c>
      <c r="D549" s="131" t="s">
        <v>697</v>
      </c>
      <c r="E549" s="147" t="s">
        <v>119</v>
      </c>
      <c r="F549" s="137">
        <v>70.7</v>
      </c>
      <c r="G549" s="137">
        <v>70.7</v>
      </c>
      <c r="H549" s="96">
        <f t="shared" si="10"/>
        <v>100</v>
      </c>
    </row>
    <row r="550" spans="1:8" ht="12" customHeight="1" x14ac:dyDescent="0.2">
      <c r="A550" s="128" t="s">
        <v>24</v>
      </c>
      <c r="B550" s="129">
        <v>8</v>
      </c>
      <c r="C550" s="130">
        <v>1</v>
      </c>
      <c r="D550" s="131" t="s">
        <v>698</v>
      </c>
      <c r="E550" s="147">
        <v>0</v>
      </c>
      <c r="F550" s="137">
        <v>83.4</v>
      </c>
      <c r="G550" s="137">
        <v>83.4</v>
      </c>
      <c r="H550" s="96">
        <f t="shared" si="10"/>
        <v>100</v>
      </c>
    </row>
    <row r="551" spans="1:8" ht="33.75" customHeight="1" x14ac:dyDescent="0.2">
      <c r="A551" s="128" t="s">
        <v>120</v>
      </c>
      <c r="B551" s="129">
        <v>8</v>
      </c>
      <c r="C551" s="130">
        <v>1</v>
      </c>
      <c r="D551" s="131" t="s">
        <v>698</v>
      </c>
      <c r="E551" s="147" t="s">
        <v>119</v>
      </c>
      <c r="F551" s="137">
        <v>83.4</v>
      </c>
      <c r="G551" s="137">
        <v>83.4</v>
      </c>
      <c r="H551" s="96">
        <f t="shared" si="10"/>
        <v>100</v>
      </c>
    </row>
    <row r="552" spans="1:8" ht="12" customHeight="1" x14ac:dyDescent="0.2">
      <c r="A552" s="128" t="s">
        <v>23</v>
      </c>
      <c r="B552" s="129">
        <v>8</v>
      </c>
      <c r="C552" s="130">
        <v>1</v>
      </c>
      <c r="D552" s="131" t="s">
        <v>699</v>
      </c>
      <c r="E552" s="147">
        <v>0</v>
      </c>
      <c r="F552" s="137">
        <v>112.4</v>
      </c>
      <c r="G552" s="137">
        <v>112.4</v>
      </c>
      <c r="H552" s="96">
        <f t="shared" si="10"/>
        <v>100</v>
      </c>
    </row>
    <row r="553" spans="1:8" ht="33.75" customHeight="1" x14ac:dyDescent="0.2">
      <c r="A553" s="128" t="s">
        <v>120</v>
      </c>
      <c r="B553" s="129">
        <v>8</v>
      </c>
      <c r="C553" s="130">
        <v>1</v>
      </c>
      <c r="D553" s="131" t="s">
        <v>699</v>
      </c>
      <c r="E553" s="147" t="s">
        <v>119</v>
      </c>
      <c r="F553" s="137">
        <v>112.4</v>
      </c>
      <c r="G553" s="137">
        <v>112.4</v>
      </c>
      <c r="H553" s="96">
        <f t="shared" si="10"/>
        <v>100</v>
      </c>
    </row>
    <row r="554" spans="1:8" ht="12" customHeight="1" x14ac:dyDescent="0.2">
      <c r="A554" s="128" t="s">
        <v>22</v>
      </c>
      <c r="B554" s="129">
        <v>8</v>
      </c>
      <c r="C554" s="130">
        <v>1</v>
      </c>
      <c r="D554" s="131" t="s">
        <v>700</v>
      </c>
      <c r="E554" s="147">
        <v>0</v>
      </c>
      <c r="F554" s="137">
        <v>41</v>
      </c>
      <c r="G554" s="137">
        <v>41.1</v>
      </c>
      <c r="H554" s="96">
        <v>100</v>
      </c>
    </row>
    <row r="555" spans="1:8" ht="33.75" customHeight="1" x14ac:dyDescent="0.2">
      <c r="A555" s="128" t="s">
        <v>120</v>
      </c>
      <c r="B555" s="129">
        <v>8</v>
      </c>
      <c r="C555" s="130">
        <v>1</v>
      </c>
      <c r="D555" s="131" t="s">
        <v>700</v>
      </c>
      <c r="E555" s="147" t="s">
        <v>119</v>
      </c>
      <c r="F555" s="137">
        <v>41</v>
      </c>
      <c r="G555" s="137">
        <v>41.1</v>
      </c>
      <c r="H555" s="96">
        <v>100</v>
      </c>
    </row>
    <row r="556" spans="1:8" ht="33.75" customHeight="1" x14ac:dyDescent="0.2">
      <c r="A556" s="128" t="s">
        <v>131</v>
      </c>
      <c r="B556" s="129">
        <v>8</v>
      </c>
      <c r="C556" s="130">
        <v>1</v>
      </c>
      <c r="D556" s="131" t="s">
        <v>130</v>
      </c>
      <c r="E556" s="147">
        <v>0</v>
      </c>
      <c r="F556" s="137">
        <v>557.5</v>
      </c>
      <c r="G556" s="137">
        <v>372.9</v>
      </c>
      <c r="H556" s="96">
        <f t="shared" si="10"/>
        <v>66.887892376681606</v>
      </c>
    </row>
    <row r="557" spans="1:8" ht="22.5" customHeight="1" x14ac:dyDescent="0.2">
      <c r="A557" s="128" t="s">
        <v>53</v>
      </c>
      <c r="B557" s="129">
        <v>8</v>
      </c>
      <c r="C557" s="130">
        <v>1</v>
      </c>
      <c r="D557" s="131" t="s">
        <v>130</v>
      </c>
      <c r="E557" s="147" t="s">
        <v>52</v>
      </c>
      <c r="F557" s="137">
        <v>27</v>
      </c>
      <c r="G557" s="137"/>
      <c r="H557" s="96"/>
    </row>
    <row r="558" spans="1:8" ht="22.5" customHeight="1" x14ac:dyDescent="0.2">
      <c r="A558" s="128" t="s">
        <v>27</v>
      </c>
      <c r="B558" s="129">
        <v>8</v>
      </c>
      <c r="C558" s="130">
        <v>1</v>
      </c>
      <c r="D558" s="131" t="s">
        <v>130</v>
      </c>
      <c r="E558" s="147" t="s">
        <v>25</v>
      </c>
      <c r="F558" s="137">
        <v>530.5</v>
      </c>
      <c r="G558" s="137">
        <v>372.9</v>
      </c>
      <c r="H558" s="96">
        <f t="shared" si="10"/>
        <v>70.292177191328932</v>
      </c>
    </row>
    <row r="559" spans="1:8" ht="22.5" customHeight="1" x14ac:dyDescent="0.2">
      <c r="A559" s="128" t="s">
        <v>17</v>
      </c>
      <c r="B559" s="129">
        <v>8</v>
      </c>
      <c r="C559" s="130">
        <v>1</v>
      </c>
      <c r="D559" s="131" t="s">
        <v>129</v>
      </c>
      <c r="E559" s="147">
        <v>0</v>
      </c>
      <c r="F559" s="137">
        <v>572.20000000000005</v>
      </c>
      <c r="G559" s="137">
        <v>570.70000000000005</v>
      </c>
      <c r="H559" s="96">
        <f t="shared" si="10"/>
        <v>99.737853897238722</v>
      </c>
    </row>
    <row r="560" spans="1:8" ht="33.75" customHeight="1" x14ac:dyDescent="0.2">
      <c r="A560" s="128" t="s">
        <v>12</v>
      </c>
      <c r="B560" s="129">
        <v>8</v>
      </c>
      <c r="C560" s="130">
        <v>1</v>
      </c>
      <c r="D560" s="131" t="s">
        <v>129</v>
      </c>
      <c r="E560" s="147" t="s">
        <v>10</v>
      </c>
      <c r="F560" s="137">
        <v>572.20000000000005</v>
      </c>
      <c r="G560" s="137">
        <v>570.70000000000005</v>
      </c>
      <c r="H560" s="96">
        <f t="shared" si="10"/>
        <v>99.737853897238722</v>
      </c>
    </row>
    <row r="561" spans="1:8" ht="12" customHeight="1" x14ac:dyDescent="0.2">
      <c r="A561" s="128" t="s">
        <v>15</v>
      </c>
      <c r="B561" s="129">
        <v>8</v>
      </c>
      <c r="C561" s="130">
        <v>1</v>
      </c>
      <c r="D561" s="131" t="s">
        <v>128</v>
      </c>
      <c r="E561" s="147">
        <v>0</v>
      </c>
      <c r="F561" s="137">
        <v>131.1</v>
      </c>
      <c r="G561" s="137">
        <v>131.1</v>
      </c>
      <c r="H561" s="96">
        <f t="shared" si="10"/>
        <v>100</v>
      </c>
    </row>
    <row r="562" spans="1:8" ht="33.75" customHeight="1" x14ac:dyDescent="0.2">
      <c r="A562" s="128" t="s">
        <v>12</v>
      </c>
      <c r="B562" s="129">
        <v>8</v>
      </c>
      <c r="C562" s="130">
        <v>1</v>
      </c>
      <c r="D562" s="131" t="s">
        <v>128</v>
      </c>
      <c r="E562" s="147" t="s">
        <v>10</v>
      </c>
      <c r="F562" s="137">
        <v>131.1</v>
      </c>
      <c r="G562" s="137">
        <v>131.1</v>
      </c>
      <c r="H562" s="96">
        <f t="shared" si="10"/>
        <v>100</v>
      </c>
    </row>
    <row r="563" spans="1:8" ht="22.5" customHeight="1" x14ac:dyDescent="0.2">
      <c r="A563" s="128" t="s">
        <v>13</v>
      </c>
      <c r="B563" s="129">
        <v>8</v>
      </c>
      <c r="C563" s="130">
        <v>1</v>
      </c>
      <c r="D563" s="131" t="s">
        <v>127</v>
      </c>
      <c r="E563" s="147">
        <v>0</v>
      </c>
      <c r="F563" s="137">
        <v>306.3</v>
      </c>
      <c r="G563" s="137">
        <v>306.3</v>
      </c>
      <c r="H563" s="96">
        <f t="shared" si="10"/>
        <v>100</v>
      </c>
    </row>
    <row r="564" spans="1:8" ht="33.75" customHeight="1" x14ac:dyDescent="0.2">
      <c r="A564" s="128" t="s">
        <v>12</v>
      </c>
      <c r="B564" s="129">
        <v>8</v>
      </c>
      <c r="C564" s="130">
        <v>1</v>
      </c>
      <c r="D564" s="131" t="s">
        <v>127</v>
      </c>
      <c r="E564" s="147" t="s">
        <v>10</v>
      </c>
      <c r="F564" s="137">
        <v>306.3</v>
      </c>
      <c r="G564" s="137">
        <v>306.3</v>
      </c>
      <c r="H564" s="96">
        <f t="shared" si="10"/>
        <v>100</v>
      </c>
    </row>
    <row r="565" spans="1:8" ht="12" customHeight="1" x14ac:dyDescent="0.2">
      <c r="A565" s="128" t="s">
        <v>102</v>
      </c>
      <c r="B565" s="129">
        <v>8</v>
      </c>
      <c r="C565" s="130">
        <v>1</v>
      </c>
      <c r="D565" s="131" t="s">
        <v>126</v>
      </c>
      <c r="E565" s="147">
        <v>0</v>
      </c>
      <c r="F565" s="137">
        <v>17.8</v>
      </c>
      <c r="G565" s="137">
        <v>17</v>
      </c>
      <c r="H565" s="96">
        <f t="shared" si="10"/>
        <v>95.50561797752809</v>
      </c>
    </row>
    <row r="566" spans="1:8" ht="33.75" customHeight="1" x14ac:dyDescent="0.2">
      <c r="A566" s="128" t="s">
        <v>12</v>
      </c>
      <c r="B566" s="129">
        <v>8</v>
      </c>
      <c r="C566" s="130">
        <v>1</v>
      </c>
      <c r="D566" s="131" t="s">
        <v>126</v>
      </c>
      <c r="E566" s="147" t="s">
        <v>10</v>
      </c>
      <c r="F566" s="137">
        <v>17.8</v>
      </c>
      <c r="G566" s="137">
        <v>17</v>
      </c>
      <c r="H566" s="96">
        <f t="shared" si="10"/>
        <v>95.50561797752809</v>
      </c>
    </row>
    <row r="567" spans="1:8" ht="12" customHeight="1" x14ac:dyDescent="0.2">
      <c r="A567" s="128" t="s">
        <v>24</v>
      </c>
      <c r="B567" s="129">
        <v>8</v>
      </c>
      <c r="C567" s="130">
        <v>1</v>
      </c>
      <c r="D567" s="131" t="s">
        <v>125</v>
      </c>
      <c r="E567" s="147">
        <v>0</v>
      </c>
      <c r="F567" s="137">
        <v>98.1</v>
      </c>
      <c r="G567" s="137">
        <v>98</v>
      </c>
      <c r="H567" s="96">
        <f t="shared" si="10"/>
        <v>99.8980632008155</v>
      </c>
    </row>
    <row r="568" spans="1:8" ht="33.75" customHeight="1" x14ac:dyDescent="0.2">
      <c r="A568" s="128" t="s">
        <v>12</v>
      </c>
      <c r="B568" s="129">
        <v>8</v>
      </c>
      <c r="C568" s="130">
        <v>1</v>
      </c>
      <c r="D568" s="131" t="s">
        <v>125</v>
      </c>
      <c r="E568" s="147" t="s">
        <v>10</v>
      </c>
      <c r="F568" s="137">
        <v>98.1</v>
      </c>
      <c r="G568" s="137">
        <v>98</v>
      </c>
      <c r="H568" s="96">
        <f t="shared" si="10"/>
        <v>99.8980632008155</v>
      </c>
    </row>
    <row r="569" spans="1:8" ht="12" customHeight="1" x14ac:dyDescent="0.2">
      <c r="A569" s="128" t="s">
        <v>23</v>
      </c>
      <c r="B569" s="129">
        <v>8</v>
      </c>
      <c r="C569" s="130">
        <v>1</v>
      </c>
      <c r="D569" s="131" t="s">
        <v>124</v>
      </c>
      <c r="E569" s="147">
        <v>0</v>
      </c>
      <c r="F569" s="137">
        <v>22</v>
      </c>
      <c r="G569" s="137">
        <v>21.1</v>
      </c>
      <c r="H569" s="96">
        <f t="shared" si="10"/>
        <v>95.909090909090907</v>
      </c>
    </row>
    <row r="570" spans="1:8" ht="33.75" customHeight="1" x14ac:dyDescent="0.2">
      <c r="A570" s="128" t="s">
        <v>12</v>
      </c>
      <c r="B570" s="129">
        <v>8</v>
      </c>
      <c r="C570" s="130">
        <v>1</v>
      </c>
      <c r="D570" s="131" t="s">
        <v>124</v>
      </c>
      <c r="E570" s="147" t="s">
        <v>10</v>
      </c>
      <c r="F570" s="137">
        <v>22</v>
      </c>
      <c r="G570" s="137">
        <v>21.1</v>
      </c>
      <c r="H570" s="96">
        <f t="shared" si="10"/>
        <v>95.909090909090907</v>
      </c>
    </row>
    <row r="571" spans="1:8" ht="12" customHeight="1" x14ac:dyDescent="0.2">
      <c r="A571" s="128" t="s">
        <v>22</v>
      </c>
      <c r="B571" s="129">
        <v>8</v>
      </c>
      <c r="C571" s="130">
        <v>1</v>
      </c>
      <c r="D571" s="131" t="s">
        <v>123</v>
      </c>
      <c r="E571" s="147">
        <v>0</v>
      </c>
      <c r="F571" s="137">
        <v>4.0999999999999996</v>
      </c>
      <c r="G571" s="137">
        <v>2.7</v>
      </c>
      <c r="H571" s="96">
        <f t="shared" si="10"/>
        <v>65.853658536585385</v>
      </c>
    </row>
    <row r="572" spans="1:8" ht="33.75" customHeight="1" x14ac:dyDescent="0.2">
      <c r="A572" s="128" t="s">
        <v>12</v>
      </c>
      <c r="B572" s="129">
        <v>8</v>
      </c>
      <c r="C572" s="130">
        <v>1</v>
      </c>
      <c r="D572" s="131" t="s">
        <v>123</v>
      </c>
      <c r="E572" s="147" t="s">
        <v>10</v>
      </c>
      <c r="F572" s="137">
        <v>4.0999999999999996</v>
      </c>
      <c r="G572" s="137">
        <v>2.7</v>
      </c>
      <c r="H572" s="96">
        <f t="shared" si="10"/>
        <v>65.853658536585385</v>
      </c>
    </row>
    <row r="573" spans="1:8" ht="12" customHeight="1" x14ac:dyDescent="0.2">
      <c r="A573" s="128" t="s">
        <v>122</v>
      </c>
      <c r="B573" s="129">
        <v>8</v>
      </c>
      <c r="C573" s="130">
        <v>1</v>
      </c>
      <c r="D573" s="131" t="s">
        <v>121</v>
      </c>
      <c r="E573" s="147">
        <v>0</v>
      </c>
      <c r="F573" s="137">
        <v>13953.3</v>
      </c>
      <c r="G573" s="137">
        <v>6874.3</v>
      </c>
      <c r="H573" s="96">
        <f t="shared" si="10"/>
        <v>49.266481764170486</v>
      </c>
    </row>
    <row r="574" spans="1:8" ht="22.5" customHeight="1" x14ac:dyDescent="0.2">
      <c r="A574" s="128" t="s">
        <v>626</v>
      </c>
      <c r="B574" s="129">
        <v>8</v>
      </c>
      <c r="C574" s="130">
        <v>1</v>
      </c>
      <c r="D574" s="131" t="s">
        <v>627</v>
      </c>
      <c r="E574" s="147">
        <v>0</v>
      </c>
      <c r="F574" s="137">
        <v>8878.4</v>
      </c>
      <c r="G574" s="137">
        <v>1768.5</v>
      </c>
      <c r="H574" s="96">
        <f t="shared" si="10"/>
        <v>19.919129572896018</v>
      </c>
    </row>
    <row r="575" spans="1:8" ht="33.75" customHeight="1" x14ac:dyDescent="0.2">
      <c r="A575" s="128" t="s">
        <v>120</v>
      </c>
      <c r="B575" s="129">
        <v>8</v>
      </c>
      <c r="C575" s="130">
        <v>1</v>
      </c>
      <c r="D575" s="131" t="s">
        <v>627</v>
      </c>
      <c r="E575" s="147" t="s">
        <v>119</v>
      </c>
      <c r="F575" s="137">
        <v>8878.4</v>
      </c>
      <c r="G575" s="137">
        <f>1768.5+30.9</f>
        <v>1799.4</v>
      </c>
      <c r="H575" s="96">
        <f t="shared" si="10"/>
        <v>20.267165255000901</v>
      </c>
    </row>
    <row r="576" spans="1:8" ht="22.5" customHeight="1" x14ac:dyDescent="0.2">
      <c r="A576" s="128" t="s">
        <v>701</v>
      </c>
      <c r="B576" s="129">
        <v>8</v>
      </c>
      <c r="C576" s="130">
        <v>1</v>
      </c>
      <c r="D576" s="131" t="s">
        <v>702</v>
      </c>
      <c r="E576" s="147">
        <v>0</v>
      </c>
      <c r="F576" s="137">
        <v>273.7</v>
      </c>
      <c r="G576" s="137">
        <v>273.7</v>
      </c>
      <c r="H576" s="96">
        <f t="shared" si="10"/>
        <v>100</v>
      </c>
    </row>
    <row r="577" spans="1:10" ht="33.75" customHeight="1" x14ac:dyDescent="0.2">
      <c r="A577" s="128" t="s">
        <v>120</v>
      </c>
      <c r="B577" s="129">
        <v>8</v>
      </c>
      <c r="C577" s="130">
        <v>1</v>
      </c>
      <c r="D577" s="131" t="s">
        <v>702</v>
      </c>
      <c r="E577" s="147" t="s">
        <v>119</v>
      </c>
      <c r="F577" s="137">
        <v>273.7</v>
      </c>
      <c r="G577" s="137">
        <v>273.7</v>
      </c>
      <c r="H577" s="96">
        <f t="shared" si="10"/>
        <v>100</v>
      </c>
    </row>
    <row r="578" spans="1:10" ht="12" customHeight="1" x14ac:dyDescent="0.2">
      <c r="A578" s="128" t="s">
        <v>15</v>
      </c>
      <c r="B578" s="129">
        <v>8</v>
      </c>
      <c r="C578" s="130">
        <v>1</v>
      </c>
      <c r="D578" s="131" t="s">
        <v>703</v>
      </c>
      <c r="E578" s="147">
        <v>0</v>
      </c>
      <c r="F578" s="137">
        <v>3837.1</v>
      </c>
      <c r="G578" s="137">
        <v>3837.1</v>
      </c>
      <c r="H578" s="96">
        <f t="shared" si="10"/>
        <v>100</v>
      </c>
    </row>
    <row r="579" spans="1:10" ht="33.75" customHeight="1" x14ac:dyDescent="0.2">
      <c r="A579" s="128" t="s">
        <v>120</v>
      </c>
      <c r="B579" s="129">
        <v>8</v>
      </c>
      <c r="C579" s="130">
        <v>1</v>
      </c>
      <c r="D579" s="131" t="s">
        <v>703</v>
      </c>
      <c r="E579" s="147" t="s">
        <v>119</v>
      </c>
      <c r="F579" s="137">
        <v>3837.1</v>
      </c>
      <c r="G579" s="137">
        <v>3837.1</v>
      </c>
      <c r="H579" s="96">
        <f t="shared" si="10"/>
        <v>100</v>
      </c>
    </row>
    <row r="580" spans="1:10" ht="22.5" customHeight="1" x14ac:dyDescent="0.2">
      <c r="A580" s="128" t="s">
        <v>13</v>
      </c>
      <c r="B580" s="129">
        <v>8</v>
      </c>
      <c r="C580" s="130">
        <v>1</v>
      </c>
      <c r="D580" s="131" t="s">
        <v>704</v>
      </c>
      <c r="E580" s="147">
        <v>0</v>
      </c>
      <c r="F580" s="137">
        <v>191.6</v>
      </c>
      <c r="G580" s="137">
        <v>191.6</v>
      </c>
      <c r="H580" s="96">
        <f t="shared" si="10"/>
        <v>100</v>
      </c>
    </row>
    <row r="581" spans="1:10" ht="33.75" customHeight="1" x14ac:dyDescent="0.2">
      <c r="A581" s="128" t="s">
        <v>120</v>
      </c>
      <c r="B581" s="129">
        <v>8</v>
      </c>
      <c r="C581" s="130">
        <v>1</v>
      </c>
      <c r="D581" s="131" t="s">
        <v>704</v>
      </c>
      <c r="E581" s="147" t="s">
        <v>119</v>
      </c>
      <c r="F581" s="137">
        <v>191.6</v>
      </c>
      <c r="G581" s="137">
        <v>191.6</v>
      </c>
      <c r="H581" s="96">
        <f t="shared" si="10"/>
        <v>100</v>
      </c>
    </row>
    <row r="582" spans="1:10" ht="12" customHeight="1" x14ac:dyDescent="0.2">
      <c r="A582" s="128" t="s">
        <v>24</v>
      </c>
      <c r="B582" s="129">
        <v>8</v>
      </c>
      <c r="C582" s="130">
        <v>1</v>
      </c>
      <c r="D582" s="131" t="s">
        <v>705</v>
      </c>
      <c r="E582" s="147">
        <v>0</v>
      </c>
      <c r="F582" s="137">
        <v>105.9</v>
      </c>
      <c r="G582" s="137">
        <v>105.9</v>
      </c>
      <c r="H582" s="96">
        <f t="shared" si="10"/>
        <v>100</v>
      </c>
    </row>
    <row r="583" spans="1:10" ht="33.75" customHeight="1" x14ac:dyDescent="0.2">
      <c r="A583" s="128" t="s">
        <v>120</v>
      </c>
      <c r="B583" s="129">
        <v>8</v>
      </c>
      <c r="C583" s="130">
        <v>1</v>
      </c>
      <c r="D583" s="131" t="s">
        <v>705</v>
      </c>
      <c r="E583" s="147" t="s">
        <v>119</v>
      </c>
      <c r="F583" s="137">
        <v>105.9</v>
      </c>
      <c r="G583" s="137">
        <v>105.9</v>
      </c>
      <c r="H583" s="96">
        <f t="shared" si="10"/>
        <v>100</v>
      </c>
    </row>
    <row r="584" spans="1:10" ht="12" customHeight="1" x14ac:dyDescent="0.2">
      <c r="A584" s="128" t="s">
        <v>23</v>
      </c>
      <c r="B584" s="129">
        <v>8</v>
      </c>
      <c r="C584" s="130">
        <v>1</v>
      </c>
      <c r="D584" s="131" t="s">
        <v>706</v>
      </c>
      <c r="E584" s="147">
        <v>0</v>
      </c>
      <c r="F584" s="137">
        <v>49</v>
      </c>
      <c r="G584" s="137">
        <v>49</v>
      </c>
      <c r="H584" s="96">
        <f t="shared" si="10"/>
        <v>100</v>
      </c>
    </row>
    <row r="585" spans="1:10" ht="33.75" customHeight="1" x14ac:dyDescent="0.2">
      <c r="A585" s="128" t="s">
        <v>120</v>
      </c>
      <c r="B585" s="129">
        <v>8</v>
      </c>
      <c r="C585" s="130">
        <v>1</v>
      </c>
      <c r="D585" s="131" t="s">
        <v>706</v>
      </c>
      <c r="E585" s="147" t="s">
        <v>119</v>
      </c>
      <c r="F585" s="137">
        <v>49</v>
      </c>
      <c r="G585" s="137">
        <v>49</v>
      </c>
      <c r="H585" s="96">
        <f t="shared" si="10"/>
        <v>100</v>
      </c>
    </row>
    <row r="586" spans="1:10" ht="12" customHeight="1" x14ac:dyDescent="0.2">
      <c r="A586" s="128" t="s">
        <v>22</v>
      </c>
      <c r="B586" s="129">
        <v>8</v>
      </c>
      <c r="C586" s="130">
        <v>1</v>
      </c>
      <c r="D586" s="131" t="s">
        <v>707</v>
      </c>
      <c r="E586" s="147">
        <v>0</v>
      </c>
      <c r="F586" s="137">
        <v>43.8</v>
      </c>
      <c r="G586" s="137">
        <v>43.8</v>
      </c>
      <c r="H586" s="96">
        <f t="shared" si="10"/>
        <v>100</v>
      </c>
    </row>
    <row r="587" spans="1:10" ht="33.75" customHeight="1" x14ac:dyDescent="0.2">
      <c r="A587" s="128" t="s">
        <v>120</v>
      </c>
      <c r="B587" s="129">
        <v>8</v>
      </c>
      <c r="C587" s="130">
        <v>1</v>
      </c>
      <c r="D587" s="131" t="s">
        <v>707</v>
      </c>
      <c r="E587" s="147" t="s">
        <v>119</v>
      </c>
      <c r="F587" s="137">
        <v>43.8</v>
      </c>
      <c r="G587" s="137">
        <v>43.8</v>
      </c>
      <c r="H587" s="96">
        <f t="shared" si="10"/>
        <v>100</v>
      </c>
    </row>
    <row r="588" spans="1:10" ht="22.5" customHeight="1" x14ac:dyDescent="0.2">
      <c r="A588" s="128" t="s">
        <v>628</v>
      </c>
      <c r="B588" s="129">
        <v>8</v>
      </c>
      <c r="C588" s="130">
        <v>1</v>
      </c>
      <c r="D588" s="131" t="s">
        <v>629</v>
      </c>
      <c r="E588" s="147">
        <v>0</v>
      </c>
      <c r="F588" s="137">
        <v>573.79999999999995</v>
      </c>
      <c r="G588" s="137">
        <v>573.79999999999995</v>
      </c>
      <c r="H588" s="96">
        <f t="shared" si="10"/>
        <v>100</v>
      </c>
    </row>
    <row r="589" spans="1:10" ht="33.75" customHeight="1" x14ac:dyDescent="0.2">
      <c r="A589" s="128" t="s">
        <v>120</v>
      </c>
      <c r="B589" s="129">
        <v>8</v>
      </c>
      <c r="C589" s="130">
        <v>1</v>
      </c>
      <c r="D589" s="131" t="s">
        <v>629</v>
      </c>
      <c r="E589" s="147" t="s">
        <v>119</v>
      </c>
      <c r="F589" s="137">
        <v>573.79999999999995</v>
      </c>
      <c r="G589" s="137">
        <f>604.7-30.9</f>
        <v>573.80000000000007</v>
      </c>
      <c r="H589" s="96">
        <f t="shared" si="10"/>
        <v>100.00000000000003</v>
      </c>
      <c r="J589" s="97">
        <f>F589-G589</f>
        <v>0</v>
      </c>
    </row>
    <row r="590" spans="1:10" ht="12" customHeight="1" x14ac:dyDescent="0.2">
      <c r="A590" s="128" t="s">
        <v>118</v>
      </c>
      <c r="B590" s="129">
        <v>8</v>
      </c>
      <c r="C590" s="130">
        <v>4</v>
      </c>
      <c r="D590" s="131">
        <v>0</v>
      </c>
      <c r="E590" s="147">
        <v>0</v>
      </c>
      <c r="F590" s="137">
        <v>8663.6</v>
      </c>
      <c r="G590" s="137">
        <v>5026.7</v>
      </c>
      <c r="H590" s="96">
        <f t="shared" ref="H590:H635" si="11">G590/F590*100</f>
        <v>58.020915093032912</v>
      </c>
    </row>
    <row r="591" spans="1:10" ht="22.5" customHeight="1" x14ac:dyDescent="0.2">
      <c r="A591" s="128" t="s">
        <v>117</v>
      </c>
      <c r="B591" s="129">
        <v>8</v>
      </c>
      <c r="C591" s="130">
        <v>4</v>
      </c>
      <c r="D591" s="131" t="s">
        <v>116</v>
      </c>
      <c r="E591" s="147">
        <v>0</v>
      </c>
      <c r="F591" s="137">
        <v>7819.6</v>
      </c>
      <c r="G591" s="137">
        <v>4539.7</v>
      </c>
      <c r="H591" s="96">
        <f t="shared" si="11"/>
        <v>58.055399253158726</v>
      </c>
    </row>
    <row r="592" spans="1:10" ht="22.5" customHeight="1" x14ac:dyDescent="0.2">
      <c r="A592" s="128" t="s">
        <v>115</v>
      </c>
      <c r="B592" s="129">
        <v>8</v>
      </c>
      <c r="C592" s="130">
        <v>4</v>
      </c>
      <c r="D592" s="131" t="s">
        <v>114</v>
      </c>
      <c r="E592" s="147">
        <v>0</v>
      </c>
      <c r="F592" s="137">
        <v>7819.6</v>
      </c>
      <c r="G592" s="137">
        <v>4539.7</v>
      </c>
      <c r="H592" s="96">
        <f t="shared" si="11"/>
        <v>58.055399253158726</v>
      </c>
    </row>
    <row r="593" spans="1:8" ht="33.75" customHeight="1" x14ac:dyDescent="0.2">
      <c r="A593" s="128" t="s">
        <v>622</v>
      </c>
      <c r="B593" s="129">
        <v>8</v>
      </c>
      <c r="C593" s="130">
        <v>4</v>
      </c>
      <c r="D593" s="131" t="s">
        <v>630</v>
      </c>
      <c r="E593" s="147">
        <v>0</v>
      </c>
      <c r="F593" s="137">
        <v>5416.8</v>
      </c>
      <c r="G593" s="137">
        <v>2136.9</v>
      </c>
      <c r="H593" s="96">
        <f t="shared" si="11"/>
        <v>39.44949047408064</v>
      </c>
    </row>
    <row r="594" spans="1:8" ht="22.5" customHeight="1" x14ac:dyDescent="0.2">
      <c r="A594" s="128" t="s">
        <v>105</v>
      </c>
      <c r="B594" s="129">
        <v>8</v>
      </c>
      <c r="C594" s="130">
        <v>4</v>
      </c>
      <c r="D594" s="131" t="s">
        <v>630</v>
      </c>
      <c r="E594" s="147">
        <v>100</v>
      </c>
      <c r="F594" s="137">
        <v>4942.6000000000004</v>
      </c>
      <c r="G594" s="137">
        <v>1823.1</v>
      </c>
      <c r="H594" s="96">
        <f t="shared" si="11"/>
        <v>36.885444907538542</v>
      </c>
    </row>
    <row r="595" spans="1:8" ht="22.5" customHeight="1" x14ac:dyDescent="0.2">
      <c r="A595" s="128" t="s">
        <v>53</v>
      </c>
      <c r="B595" s="129">
        <v>8</v>
      </c>
      <c r="C595" s="130">
        <v>4</v>
      </c>
      <c r="D595" s="131" t="s">
        <v>630</v>
      </c>
      <c r="E595" s="147" t="s">
        <v>52</v>
      </c>
      <c r="F595" s="137">
        <v>67.5</v>
      </c>
      <c r="G595" s="137">
        <f>13+12.2</f>
        <v>25.2</v>
      </c>
      <c r="H595" s="96">
        <f t="shared" si="11"/>
        <v>37.333333333333336</v>
      </c>
    </row>
    <row r="596" spans="1:8" ht="22.5" customHeight="1" x14ac:dyDescent="0.2">
      <c r="A596" s="128" t="s">
        <v>27</v>
      </c>
      <c r="B596" s="129">
        <v>8</v>
      </c>
      <c r="C596" s="130">
        <v>4</v>
      </c>
      <c r="D596" s="131" t="s">
        <v>630</v>
      </c>
      <c r="E596" s="147" t="s">
        <v>25</v>
      </c>
      <c r="F596" s="137">
        <v>390.4</v>
      </c>
      <c r="G596" s="137">
        <v>172.3</v>
      </c>
      <c r="H596" s="96">
        <f t="shared" si="11"/>
        <v>44.134221311475414</v>
      </c>
    </row>
    <row r="597" spans="1:8" ht="67.5" customHeight="1" x14ac:dyDescent="0.2">
      <c r="A597" s="128" t="s">
        <v>39</v>
      </c>
      <c r="B597" s="129">
        <v>8</v>
      </c>
      <c r="C597" s="130">
        <v>4</v>
      </c>
      <c r="D597" s="131" t="s">
        <v>630</v>
      </c>
      <c r="E597" s="147" t="s">
        <v>38</v>
      </c>
      <c r="F597" s="137">
        <v>12.3</v>
      </c>
      <c r="G597" s="137">
        <v>12.3</v>
      </c>
      <c r="H597" s="96">
        <f t="shared" si="11"/>
        <v>100</v>
      </c>
    </row>
    <row r="598" spans="1:8" ht="12" customHeight="1" x14ac:dyDescent="0.2">
      <c r="A598" s="128" t="s">
        <v>37</v>
      </c>
      <c r="B598" s="129">
        <v>8</v>
      </c>
      <c r="C598" s="130">
        <v>4</v>
      </c>
      <c r="D598" s="131" t="s">
        <v>630</v>
      </c>
      <c r="E598" s="147" t="s">
        <v>35</v>
      </c>
      <c r="F598" s="137">
        <v>4</v>
      </c>
      <c r="G598" s="137">
        <v>4</v>
      </c>
      <c r="H598" s="96">
        <f t="shared" si="11"/>
        <v>100</v>
      </c>
    </row>
    <row r="599" spans="1:8" ht="22.5" customHeight="1" x14ac:dyDescent="0.2">
      <c r="A599" s="128" t="s">
        <v>17</v>
      </c>
      <c r="B599" s="129">
        <v>8</v>
      </c>
      <c r="C599" s="130">
        <v>4</v>
      </c>
      <c r="D599" s="131" t="s">
        <v>708</v>
      </c>
      <c r="E599" s="147">
        <v>0</v>
      </c>
      <c r="F599" s="137">
        <v>2386.8000000000002</v>
      </c>
      <c r="G599" s="137">
        <v>2386.8000000000002</v>
      </c>
      <c r="H599" s="96">
        <f t="shared" si="11"/>
        <v>100</v>
      </c>
    </row>
    <row r="600" spans="1:8" ht="22.5" customHeight="1" x14ac:dyDescent="0.2">
      <c r="A600" s="128" t="s">
        <v>105</v>
      </c>
      <c r="B600" s="129">
        <v>8</v>
      </c>
      <c r="C600" s="130">
        <v>4</v>
      </c>
      <c r="D600" s="131" t="s">
        <v>708</v>
      </c>
      <c r="E600" s="147">
        <v>100</v>
      </c>
      <c r="F600" s="137">
        <v>2139.8000000000002</v>
      </c>
      <c r="G600" s="137">
        <v>2139.8000000000002</v>
      </c>
      <c r="H600" s="96">
        <f t="shared" si="11"/>
        <v>100</v>
      </c>
    </row>
    <row r="601" spans="1:8" ht="22.5" customHeight="1" x14ac:dyDescent="0.2">
      <c r="A601" s="128" t="s">
        <v>53</v>
      </c>
      <c r="B601" s="129">
        <v>8</v>
      </c>
      <c r="C601" s="130">
        <v>4</v>
      </c>
      <c r="D601" s="131" t="s">
        <v>708</v>
      </c>
      <c r="E601" s="147" t="s">
        <v>52</v>
      </c>
      <c r="F601" s="137">
        <v>4.8</v>
      </c>
      <c r="G601" s="137">
        <v>4.8</v>
      </c>
      <c r="H601" s="96">
        <f t="shared" si="11"/>
        <v>100</v>
      </c>
    </row>
    <row r="602" spans="1:8" ht="22.5" customHeight="1" x14ac:dyDescent="0.2">
      <c r="A602" s="128" t="s">
        <v>27</v>
      </c>
      <c r="B602" s="129">
        <v>8</v>
      </c>
      <c r="C602" s="130">
        <v>4</v>
      </c>
      <c r="D602" s="131" t="s">
        <v>708</v>
      </c>
      <c r="E602" s="147" t="s">
        <v>25</v>
      </c>
      <c r="F602" s="137">
        <v>203.1</v>
      </c>
      <c r="G602" s="137">
        <v>203.1</v>
      </c>
      <c r="H602" s="96">
        <f t="shared" si="11"/>
        <v>100</v>
      </c>
    </row>
    <row r="603" spans="1:8" ht="67.5" customHeight="1" x14ac:dyDescent="0.2">
      <c r="A603" s="128" t="s">
        <v>39</v>
      </c>
      <c r="B603" s="129">
        <v>8</v>
      </c>
      <c r="C603" s="130">
        <v>4</v>
      </c>
      <c r="D603" s="131" t="s">
        <v>708</v>
      </c>
      <c r="E603" s="147" t="s">
        <v>38</v>
      </c>
      <c r="F603" s="137">
        <v>6.8</v>
      </c>
      <c r="G603" s="137">
        <v>6.8</v>
      </c>
      <c r="H603" s="96">
        <f t="shared" si="11"/>
        <v>100</v>
      </c>
    </row>
    <row r="604" spans="1:8" ht="12" customHeight="1" x14ac:dyDescent="0.2">
      <c r="A604" s="128" t="s">
        <v>37</v>
      </c>
      <c r="B604" s="129">
        <v>8</v>
      </c>
      <c r="C604" s="130">
        <v>4</v>
      </c>
      <c r="D604" s="131" t="s">
        <v>708</v>
      </c>
      <c r="E604" s="147" t="s">
        <v>35</v>
      </c>
      <c r="F604" s="137">
        <v>4</v>
      </c>
      <c r="G604" s="137">
        <v>4</v>
      </c>
      <c r="H604" s="96">
        <f t="shared" si="11"/>
        <v>100</v>
      </c>
    </row>
    <row r="605" spans="1:8" ht="12" customHeight="1" x14ac:dyDescent="0.2">
      <c r="A605" s="128" t="s">
        <v>104</v>
      </c>
      <c r="B605" s="129">
        <v>8</v>
      </c>
      <c r="C605" s="130">
        <v>4</v>
      </c>
      <c r="D605" s="131" t="s">
        <v>708</v>
      </c>
      <c r="E605" s="147" t="s">
        <v>103</v>
      </c>
      <c r="F605" s="137">
        <v>28.3</v>
      </c>
      <c r="G605" s="137">
        <v>28.3</v>
      </c>
      <c r="H605" s="96">
        <f t="shared" si="11"/>
        <v>100</v>
      </c>
    </row>
    <row r="606" spans="1:8" ht="12" customHeight="1" x14ac:dyDescent="0.2">
      <c r="A606" s="128" t="s">
        <v>102</v>
      </c>
      <c r="B606" s="129">
        <v>8</v>
      </c>
      <c r="C606" s="130">
        <v>4</v>
      </c>
      <c r="D606" s="131" t="s">
        <v>709</v>
      </c>
      <c r="E606" s="147">
        <v>0</v>
      </c>
      <c r="F606" s="137">
        <v>12.5</v>
      </c>
      <c r="G606" s="137">
        <v>12.5</v>
      </c>
      <c r="H606" s="96">
        <f t="shared" si="11"/>
        <v>100</v>
      </c>
    </row>
    <row r="607" spans="1:8" ht="22.5" customHeight="1" x14ac:dyDescent="0.2">
      <c r="A607" s="128" t="s">
        <v>27</v>
      </c>
      <c r="B607" s="129">
        <v>8</v>
      </c>
      <c r="C607" s="130">
        <v>4</v>
      </c>
      <c r="D607" s="131" t="s">
        <v>709</v>
      </c>
      <c r="E607" s="147" t="s">
        <v>25</v>
      </c>
      <c r="F607" s="137">
        <v>12.5</v>
      </c>
      <c r="G607" s="137">
        <v>12.5</v>
      </c>
      <c r="H607" s="96">
        <f t="shared" si="11"/>
        <v>100</v>
      </c>
    </row>
    <row r="608" spans="1:8" ht="12" customHeight="1" x14ac:dyDescent="0.2">
      <c r="A608" s="128" t="s">
        <v>24</v>
      </c>
      <c r="B608" s="129">
        <v>8</v>
      </c>
      <c r="C608" s="130">
        <v>4</v>
      </c>
      <c r="D608" s="131" t="s">
        <v>710</v>
      </c>
      <c r="E608" s="147">
        <v>0</v>
      </c>
      <c r="F608" s="137">
        <v>3.5</v>
      </c>
      <c r="G608" s="137">
        <v>3.5</v>
      </c>
      <c r="H608" s="96">
        <f t="shared" si="11"/>
        <v>100</v>
      </c>
    </row>
    <row r="609" spans="1:8" ht="22.5" customHeight="1" x14ac:dyDescent="0.2">
      <c r="A609" s="128" t="s">
        <v>27</v>
      </c>
      <c r="B609" s="129">
        <v>8</v>
      </c>
      <c r="C609" s="130">
        <v>4</v>
      </c>
      <c r="D609" s="131" t="s">
        <v>710</v>
      </c>
      <c r="E609" s="147" t="s">
        <v>25</v>
      </c>
      <c r="F609" s="137">
        <v>3.5</v>
      </c>
      <c r="G609" s="137">
        <v>3.5</v>
      </c>
      <c r="H609" s="96">
        <f t="shared" si="11"/>
        <v>100</v>
      </c>
    </row>
    <row r="610" spans="1:8" ht="22.5" customHeight="1" x14ac:dyDescent="0.2">
      <c r="A610" s="128" t="s">
        <v>601</v>
      </c>
      <c r="B610" s="129">
        <v>8</v>
      </c>
      <c r="C610" s="130">
        <v>4</v>
      </c>
      <c r="D610" s="131" t="s">
        <v>48</v>
      </c>
      <c r="E610" s="147">
        <v>0</v>
      </c>
      <c r="F610" s="137">
        <v>844</v>
      </c>
      <c r="G610" s="137">
        <v>487</v>
      </c>
      <c r="H610" s="96">
        <f t="shared" si="11"/>
        <v>57.70142180094787</v>
      </c>
    </row>
    <row r="611" spans="1:8" ht="12" customHeight="1" x14ac:dyDescent="0.2">
      <c r="A611" s="128" t="s">
        <v>652</v>
      </c>
      <c r="B611" s="129">
        <v>8</v>
      </c>
      <c r="C611" s="130">
        <v>4</v>
      </c>
      <c r="D611" s="131" t="s">
        <v>48</v>
      </c>
      <c r="E611" s="147">
        <v>100</v>
      </c>
      <c r="F611" s="137">
        <v>640.1</v>
      </c>
      <c r="G611" s="137">
        <v>283.10000000000002</v>
      </c>
      <c r="H611" s="96">
        <f t="shared" si="11"/>
        <v>44.227464458678334</v>
      </c>
    </row>
    <row r="612" spans="1:8" ht="22.5" customHeight="1" x14ac:dyDescent="0.2">
      <c r="A612" s="128" t="s">
        <v>47</v>
      </c>
      <c r="B612" s="129">
        <v>8</v>
      </c>
      <c r="C612" s="130">
        <v>4</v>
      </c>
      <c r="D612" s="131" t="s">
        <v>46</v>
      </c>
      <c r="E612" s="147">
        <v>0</v>
      </c>
      <c r="F612" s="137">
        <v>203.9</v>
      </c>
      <c r="G612" s="137">
        <v>203.9</v>
      </c>
      <c r="H612" s="96">
        <f t="shared" si="11"/>
        <v>100</v>
      </c>
    </row>
    <row r="613" spans="1:8" ht="12" customHeight="1" x14ac:dyDescent="0.2">
      <c r="A613" s="128" t="s">
        <v>652</v>
      </c>
      <c r="B613" s="129">
        <v>8</v>
      </c>
      <c r="C613" s="130">
        <v>4</v>
      </c>
      <c r="D613" s="131" t="s">
        <v>46</v>
      </c>
      <c r="E613" s="147">
        <v>100</v>
      </c>
      <c r="F613" s="137">
        <v>203.9</v>
      </c>
      <c r="G613" s="137">
        <v>203.9</v>
      </c>
      <c r="H613" s="96">
        <f t="shared" si="11"/>
        <v>100</v>
      </c>
    </row>
    <row r="614" spans="1:8" ht="12" customHeight="1" x14ac:dyDescent="0.2">
      <c r="A614" s="128" t="s">
        <v>113</v>
      </c>
      <c r="B614" s="129">
        <v>10</v>
      </c>
      <c r="C614" s="130">
        <v>0</v>
      </c>
      <c r="D614" s="131">
        <v>0</v>
      </c>
      <c r="E614" s="147">
        <v>0</v>
      </c>
      <c r="F614" s="137">
        <v>443055</v>
      </c>
      <c r="G614" s="137">
        <v>342190.7</v>
      </c>
      <c r="H614" s="96">
        <f t="shared" si="11"/>
        <v>77.234361422396773</v>
      </c>
    </row>
    <row r="615" spans="1:8" ht="12" customHeight="1" x14ac:dyDescent="0.2">
      <c r="A615" s="128" t="s">
        <v>112</v>
      </c>
      <c r="B615" s="129">
        <v>10</v>
      </c>
      <c r="C615" s="130">
        <v>1</v>
      </c>
      <c r="D615" s="131">
        <v>0</v>
      </c>
      <c r="E615" s="147">
        <v>0</v>
      </c>
      <c r="F615" s="137">
        <v>2152.4</v>
      </c>
      <c r="G615" s="137">
        <v>1822</v>
      </c>
      <c r="H615" s="96">
        <f t="shared" si="11"/>
        <v>84.649693365545431</v>
      </c>
    </row>
    <row r="616" spans="1:8" ht="22.5" customHeight="1" x14ac:dyDescent="0.2">
      <c r="A616" s="128" t="s">
        <v>58</v>
      </c>
      <c r="B616" s="129">
        <v>10</v>
      </c>
      <c r="C616" s="130">
        <v>1</v>
      </c>
      <c r="D616" s="131" t="s">
        <v>57</v>
      </c>
      <c r="E616" s="147">
        <v>0</v>
      </c>
      <c r="F616" s="137">
        <v>2152.4</v>
      </c>
      <c r="G616" s="137">
        <v>1822</v>
      </c>
      <c r="H616" s="96">
        <f t="shared" si="11"/>
        <v>84.649693365545431</v>
      </c>
    </row>
    <row r="617" spans="1:8" ht="22.5" customHeight="1" x14ac:dyDescent="0.2">
      <c r="A617" s="128" t="s">
        <v>98</v>
      </c>
      <c r="B617" s="129">
        <v>10</v>
      </c>
      <c r="C617" s="130">
        <v>1</v>
      </c>
      <c r="D617" s="131" t="s">
        <v>97</v>
      </c>
      <c r="E617" s="147">
        <v>0</v>
      </c>
      <c r="F617" s="137">
        <v>2152.4</v>
      </c>
      <c r="G617" s="137">
        <v>1822</v>
      </c>
      <c r="H617" s="96">
        <f t="shared" si="11"/>
        <v>84.649693365545431</v>
      </c>
    </row>
    <row r="618" spans="1:8" ht="22.5" customHeight="1" x14ac:dyDescent="0.2">
      <c r="A618" s="128" t="s">
        <v>111</v>
      </c>
      <c r="B618" s="129">
        <v>10</v>
      </c>
      <c r="C618" s="130">
        <v>1</v>
      </c>
      <c r="D618" s="131" t="s">
        <v>109</v>
      </c>
      <c r="E618" s="147">
        <v>0</v>
      </c>
      <c r="F618" s="137">
        <v>2152.4</v>
      </c>
      <c r="G618" s="137">
        <v>1822</v>
      </c>
      <c r="H618" s="96">
        <f t="shared" si="11"/>
        <v>84.649693365545431</v>
      </c>
    </row>
    <row r="619" spans="1:8" ht="22.5" customHeight="1" x14ac:dyDescent="0.2">
      <c r="A619" s="128" t="s">
        <v>27</v>
      </c>
      <c r="B619" s="129">
        <v>10</v>
      </c>
      <c r="C619" s="130">
        <v>1</v>
      </c>
      <c r="D619" s="131" t="s">
        <v>109</v>
      </c>
      <c r="E619" s="147" t="s">
        <v>25</v>
      </c>
      <c r="F619" s="137">
        <v>10.199999999999999</v>
      </c>
      <c r="G619" s="137">
        <v>6.8</v>
      </c>
      <c r="H619" s="96">
        <f t="shared" si="11"/>
        <v>66.666666666666671</v>
      </c>
    </row>
    <row r="620" spans="1:8" ht="12" customHeight="1" x14ac:dyDescent="0.2">
      <c r="A620" s="128" t="s">
        <v>110</v>
      </c>
      <c r="B620" s="129">
        <v>10</v>
      </c>
      <c r="C620" s="130">
        <v>1</v>
      </c>
      <c r="D620" s="131" t="s">
        <v>109</v>
      </c>
      <c r="E620" s="147" t="s">
        <v>108</v>
      </c>
      <c r="F620" s="137">
        <v>2142.1999999999998</v>
      </c>
      <c r="G620" s="137">
        <v>1815.2</v>
      </c>
      <c r="H620" s="96">
        <f t="shared" si="11"/>
        <v>84.735318831108216</v>
      </c>
    </row>
    <row r="621" spans="1:8" ht="12" customHeight="1" x14ac:dyDescent="0.2">
      <c r="A621" s="128" t="s">
        <v>107</v>
      </c>
      <c r="B621" s="129">
        <v>10</v>
      </c>
      <c r="C621" s="130">
        <v>2</v>
      </c>
      <c r="D621" s="131">
        <v>0</v>
      </c>
      <c r="E621" s="147">
        <v>0</v>
      </c>
      <c r="F621" s="137">
        <v>6863.1</v>
      </c>
      <c r="G621" s="137">
        <v>4702.6000000000004</v>
      </c>
      <c r="H621" s="96">
        <f t="shared" si="11"/>
        <v>68.520056534219236</v>
      </c>
    </row>
    <row r="622" spans="1:8" ht="33.75" customHeight="1" x14ac:dyDescent="0.2">
      <c r="A622" s="128" t="s">
        <v>635</v>
      </c>
      <c r="B622" s="129">
        <v>10</v>
      </c>
      <c r="C622" s="130">
        <v>2</v>
      </c>
      <c r="D622" s="131" t="s">
        <v>106</v>
      </c>
      <c r="E622" s="147">
        <v>0</v>
      </c>
      <c r="F622" s="137">
        <v>6863.1</v>
      </c>
      <c r="G622" s="137">
        <v>4702.6000000000004</v>
      </c>
      <c r="H622" s="96">
        <f t="shared" si="11"/>
        <v>68.520056534219236</v>
      </c>
    </row>
    <row r="623" spans="1:8" ht="22.5" customHeight="1" x14ac:dyDescent="0.2">
      <c r="A623" s="128" t="s">
        <v>105</v>
      </c>
      <c r="B623" s="129">
        <v>10</v>
      </c>
      <c r="C623" s="130">
        <v>2</v>
      </c>
      <c r="D623" s="131" t="s">
        <v>106</v>
      </c>
      <c r="E623" s="147">
        <v>100</v>
      </c>
      <c r="F623" s="137">
        <v>3848.2</v>
      </c>
      <c r="G623" s="137">
        <v>1751.9</v>
      </c>
      <c r="H623" s="96">
        <f t="shared" si="11"/>
        <v>45.52518060391872</v>
      </c>
    </row>
    <row r="624" spans="1:8" ht="22.5" customHeight="1" x14ac:dyDescent="0.2">
      <c r="A624" s="128" t="s">
        <v>27</v>
      </c>
      <c r="B624" s="129">
        <v>10</v>
      </c>
      <c r="C624" s="130">
        <v>2</v>
      </c>
      <c r="D624" s="131" t="s">
        <v>106</v>
      </c>
      <c r="E624" s="147" t="s">
        <v>25</v>
      </c>
      <c r="F624" s="137">
        <v>448.1</v>
      </c>
      <c r="G624" s="137">
        <v>386.6</v>
      </c>
      <c r="H624" s="96">
        <f t="shared" si="11"/>
        <v>86.275384958714568</v>
      </c>
    </row>
    <row r="625" spans="1:8" ht="67.5" customHeight="1" x14ac:dyDescent="0.2">
      <c r="A625" s="128" t="s">
        <v>39</v>
      </c>
      <c r="B625" s="129">
        <v>10</v>
      </c>
      <c r="C625" s="130">
        <v>2</v>
      </c>
      <c r="D625" s="131" t="s">
        <v>106</v>
      </c>
      <c r="E625" s="147" t="s">
        <v>38</v>
      </c>
      <c r="F625" s="137">
        <v>16.8</v>
      </c>
      <c r="G625" s="137">
        <v>16.8</v>
      </c>
      <c r="H625" s="96">
        <f t="shared" si="11"/>
        <v>100</v>
      </c>
    </row>
    <row r="626" spans="1:8" ht="12" customHeight="1" x14ac:dyDescent="0.2">
      <c r="A626" s="128" t="s">
        <v>37</v>
      </c>
      <c r="B626" s="129">
        <v>10</v>
      </c>
      <c r="C626" s="130">
        <v>2</v>
      </c>
      <c r="D626" s="131" t="s">
        <v>106</v>
      </c>
      <c r="E626" s="147" t="s">
        <v>35</v>
      </c>
      <c r="F626" s="137">
        <v>6.1</v>
      </c>
      <c r="G626" s="137">
        <v>6.1</v>
      </c>
      <c r="H626" s="96">
        <f t="shared" si="11"/>
        <v>100</v>
      </c>
    </row>
    <row r="627" spans="1:8" ht="12" customHeight="1" x14ac:dyDescent="0.2">
      <c r="A627" s="128" t="s">
        <v>104</v>
      </c>
      <c r="B627" s="129">
        <v>10</v>
      </c>
      <c r="C627" s="130">
        <v>2</v>
      </c>
      <c r="D627" s="131" t="s">
        <v>106</v>
      </c>
      <c r="E627" s="147" t="s">
        <v>103</v>
      </c>
      <c r="F627" s="137">
        <v>133.19999999999999</v>
      </c>
      <c r="G627" s="137">
        <v>133.19999999999999</v>
      </c>
      <c r="H627" s="96">
        <f t="shared" si="11"/>
        <v>100</v>
      </c>
    </row>
    <row r="628" spans="1:8" ht="22.5" customHeight="1" x14ac:dyDescent="0.2">
      <c r="A628" s="128" t="s">
        <v>719</v>
      </c>
      <c r="B628" s="129">
        <v>10</v>
      </c>
      <c r="C628" s="130">
        <v>2</v>
      </c>
      <c r="D628" s="131" t="s">
        <v>720</v>
      </c>
      <c r="E628" s="147">
        <v>0</v>
      </c>
      <c r="F628" s="137">
        <v>1827.3</v>
      </c>
      <c r="G628" s="137">
        <v>1827.3</v>
      </c>
      <c r="H628" s="96">
        <f t="shared" si="11"/>
        <v>100</v>
      </c>
    </row>
    <row r="629" spans="1:8" ht="22.5" customHeight="1" x14ac:dyDescent="0.2">
      <c r="A629" s="128" t="s">
        <v>105</v>
      </c>
      <c r="B629" s="129">
        <v>10</v>
      </c>
      <c r="C629" s="130">
        <v>2</v>
      </c>
      <c r="D629" s="131" t="s">
        <v>720</v>
      </c>
      <c r="E629" s="147">
        <v>100</v>
      </c>
      <c r="F629" s="137">
        <v>1827.3</v>
      </c>
      <c r="G629" s="137">
        <v>1827.3</v>
      </c>
      <c r="H629" s="96">
        <f t="shared" si="11"/>
        <v>100</v>
      </c>
    </row>
    <row r="630" spans="1:8" ht="22.5" customHeight="1" x14ac:dyDescent="0.2">
      <c r="A630" s="128" t="s">
        <v>657</v>
      </c>
      <c r="B630" s="129">
        <v>10</v>
      </c>
      <c r="C630" s="130">
        <v>2</v>
      </c>
      <c r="D630" s="131" t="s">
        <v>721</v>
      </c>
      <c r="E630" s="147">
        <v>0</v>
      </c>
      <c r="F630" s="137">
        <v>407.3</v>
      </c>
      <c r="G630" s="137">
        <v>407.3</v>
      </c>
      <c r="H630" s="96">
        <f t="shared" si="11"/>
        <v>100</v>
      </c>
    </row>
    <row r="631" spans="1:8" ht="22.5" customHeight="1" x14ac:dyDescent="0.2">
      <c r="A631" s="128" t="s">
        <v>27</v>
      </c>
      <c r="B631" s="129">
        <v>10</v>
      </c>
      <c r="C631" s="130">
        <v>2</v>
      </c>
      <c r="D631" s="131" t="s">
        <v>721</v>
      </c>
      <c r="E631" s="147" t="s">
        <v>25</v>
      </c>
      <c r="F631" s="137">
        <v>93.3</v>
      </c>
      <c r="G631" s="137">
        <v>93.3</v>
      </c>
      <c r="H631" s="96">
        <f t="shared" si="11"/>
        <v>100</v>
      </c>
    </row>
    <row r="632" spans="1:8" ht="67.5" customHeight="1" x14ac:dyDescent="0.2">
      <c r="A632" s="128" t="s">
        <v>39</v>
      </c>
      <c r="B632" s="129">
        <v>10</v>
      </c>
      <c r="C632" s="130">
        <v>2</v>
      </c>
      <c r="D632" s="131" t="s">
        <v>721</v>
      </c>
      <c r="E632" s="147" t="s">
        <v>38</v>
      </c>
      <c r="F632" s="137">
        <v>7.1</v>
      </c>
      <c r="G632" s="137">
        <v>7.1</v>
      </c>
      <c r="H632" s="96">
        <f t="shared" si="11"/>
        <v>100</v>
      </c>
    </row>
    <row r="633" spans="1:8" ht="12" customHeight="1" x14ac:dyDescent="0.2">
      <c r="A633" s="128" t="s">
        <v>51</v>
      </c>
      <c r="B633" s="129">
        <v>10</v>
      </c>
      <c r="C633" s="130">
        <v>2</v>
      </c>
      <c r="D633" s="131" t="s">
        <v>721</v>
      </c>
      <c r="E633" s="147" t="s">
        <v>50</v>
      </c>
      <c r="F633" s="137">
        <v>15.1</v>
      </c>
      <c r="G633" s="137">
        <v>15.1</v>
      </c>
      <c r="H633" s="96">
        <f t="shared" si="11"/>
        <v>100</v>
      </c>
    </row>
    <row r="634" spans="1:8" ht="12" customHeight="1" x14ac:dyDescent="0.2">
      <c r="A634" s="128" t="s">
        <v>37</v>
      </c>
      <c r="B634" s="129">
        <v>10</v>
      </c>
      <c r="C634" s="130">
        <v>2</v>
      </c>
      <c r="D634" s="131" t="s">
        <v>721</v>
      </c>
      <c r="E634" s="147" t="s">
        <v>35</v>
      </c>
      <c r="F634" s="137">
        <v>42.3</v>
      </c>
      <c r="G634" s="137">
        <v>42.3</v>
      </c>
      <c r="H634" s="96">
        <f t="shared" si="11"/>
        <v>100</v>
      </c>
    </row>
    <row r="635" spans="1:8" ht="12" customHeight="1" x14ac:dyDescent="0.2">
      <c r="A635" s="128" t="s">
        <v>104</v>
      </c>
      <c r="B635" s="129">
        <v>10</v>
      </c>
      <c r="C635" s="130">
        <v>2</v>
      </c>
      <c r="D635" s="131" t="s">
        <v>721</v>
      </c>
      <c r="E635" s="147" t="s">
        <v>103</v>
      </c>
      <c r="F635" s="137">
        <v>249.5</v>
      </c>
      <c r="G635" s="137">
        <v>249.5</v>
      </c>
      <c r="H635" s="96">
        <f t="shared" si="11"/>
        <v>100</v>
      </c>
    </row>
    <row r="636" spans="1:8" ht="12" customHeight="1" x14ac:dyDescent="0.2">
      <c r="A636" s="128" t="s">
        <v>102</v>
      </c>
      <c r="B636" s="129">
        <v>10</v>
      </c>
      <c r="C636" s="130">
        <v>2</v>
      </c>
      <c r="D636" s="131" t="s">
        <v>722</v>
      </c>
      <c r="E636" s="147">
        <v>0</v>
      </c>
      <c r="F636" s="137">
        <v>7.2</v>
      </c>
      <c r="G636" s="137">
        <v>7.2</v>
      </c>
      <c r="H636" s="96">
        <f t="shared" ref="H636:H686" si="12">G636/F636*100</f>
        <v>100</v>
      </c>
    </row>
    <row r="637" spans="1:8" ht="22.5" customHeight="1" x14ac:dyDescent="0.2">
      <c r="A637" s="128" t="s">
        <v>53</v>
      </c>
      <c r="B637" s="129">
        <v>10</v>
      </c>
      <c r="C637" s="130">
        <v>2</v>
      </c>
      <c r="D637" s="131" t="s">
        <v>722</v>
      </c>
      <c r="E637" s="147" t="s">
        <v>52</v>
      </c>
      <c r="F637" s="137">
        <v>7.2</v>
      </c>
      <c r="G637" s="137">
        <v>7.2</v>
      </c>
      <c r="H637" s="96">
        <f t="shared" si="12"/>
        <v>100</v>
      </c>
    </row>
    <row r="638" spans="1:8" ht="12" customHeight="1" x14ac:dyDescent="0.2">
      <c r="A638" s="128" t="s">
        <v>24</v>
      </c>
      <c r="B638" s="129">
        <v>10</v>
      </c>
      <c r="C638" s="130">
        <v>2</v>
      </c>
      <c r="D638" s="131" t="s">
        <v>723</v>
      </c>
      <c r="E638" s="147">
        <v>0</v>
      </c>
      <c r="F638" s="137">
        <v>134.80000000000001</v>
      </c>
      <c r="G638" s="137">
        <v>134.80000000000001</v>
      </c>
      <c r="H638" s="96">
        <f t="shared" si="12"/>
        <v>100</v>
      </c>
    </row>
    <row r="639" spans="1:8" ht="22.5" customHeight="1" x14ac:dyDescent="0.2">
      <c r="A639" s="128" t="s">
        <v>27</v>
      </c>
      <c r="B639" s="129">
        <v>10</v>
      </c>
      <c r="C639" s="130">
        <v>2</v>
      </c>
      <c r="D639" s="131" t="s">
        <v>723</v>
      </c>
      <c r="E639" s="147" t="s">
        <v>25</v>
      </c>
      <c r="F639" s="137">
        <v>134.80000000000001</v>
      </c>
      <c r="G639" s="137">
        <v>134.80000000000001</v>
      </c>
      <c r="H639" s="96">
        <f t="shared" si="12"/>
        <v>100</v>
      </c>
    </row>
    <row r="640" spans="1:8" ht="12" customHeight="1" x14ac:dyDescent="0.2">
      <c r="A640" s="128" t="s">
        <v>22</v>
      </c>
      <c r="B640" s="129">
        <v>10</v>
      </c>
      <c r="C640" s="130">
        <v>2</v>
      </c>
      <c r="D640" s="131" t="s">
        <v>724</v>
      </c>
      <c r="E640" s="147">
        <v>0</v>
      </c>
      <c r="F640" s="137">
        <v>31.4</v>
      </c>
      <c r="G640" s="137">
        <v>31.4</v>
      </c>
      <c r="H640" s="96">
        <f t="shared" si="12"/>
        <v>100</v>
      </c>
    </row>
    <row r="641" spans="1:8" ht="22.5" customHeight="1" x14ac:dyDescent="0.2">
      <c r="A641" s="128" t="s">
        <v>27</v>
      </c>
      <c r="B641" s="129">
        <v>10</v>
      </c>
      <c r="C641" s="130">
        <v>2</v>
      </c>
      <c r="D641" s="131" t="s">
        <v>724</v>
      </c>
      <c r="E641" s="147" t="s">
        <v>25</v>
      </c>
      <c r="F641" s="137">
        <v>31.4</v>
      </c>
      <c r="G641" s="137">
        <v>31.4</v>
      </c>
      <c r="H641" s="96">
        <f t="shared" si="12"/>
        <v>100</v>
      </c>
    </row>
    <row r="642" spans="1:8" ht="12" customHeight="1" x14ac:dyDescent="0.2">
      <c r="A642" s="128" t="s">
        <v>101</v>
      </c>
      <c r="B642" s="129">
        <v>10</v>
      </c>
      <c r="C642" s="130">
        <v>3</v>
      </c>
      <c r="D642" s="131">
        <v>0</v>
      </c>
      <c r="E642" s="147">
        <v>0</v>
      </c>
      <c r="F642" s="137">
        <v>370542.3</v>
      </c>
      <c r="G642" s="137">
        <v>303389.59999999998</v>
      </c>
      <c r="H642" s="96">
        <f t="shared" si="12"/>
        <v>81.877183792511673</v>
      </c>
    </row>
    <row r="643" spans="1:8" ht="22.5" customHeight="1" x14ac:dyDescent="0.2">
      <c r="A643" s="128" t="s">
        <v>58</v>
      </c>
      <c r="B643" s="129">
        <v>10</v>
      </c>
      <c r="C643" s="130">
        <v>3</v>
      </c>
      <c r="D643" s="131" t="s">
        <v>57</v>
      </c>
      <c r="E643" s="147">
        <v>0</v>
      </c>
      <c r="F643" s="137">
        <v>370542.3</v>
      </c>
      <c r="G643" s="137">
        <v>303389.59999999998</v>
      </c>
      <c r="H643" s="96">
        <f t="shared" si="12"/>
        <v>81.877183792511673</v>
      </c>
    </row>
    <row r="644" spans="1:8" ht="22.5" customHeight="1" x14ac:dyDescent="0.2">
      <c r="A644" s="128" t="s">
        <v>98</v>
      </c>
      <c r="B644" s="129">
        <v>10</v>
      </c>
      <c r="C644" s="130">
        <v>3</v>
      </c>
      <c r="D644" s="131" t="s">
        <v>97</v>
      </c>
      <c r="E644" s="147">
        <v>0</v>
      </c>
      <c r="F644" s="137">
        <v>183528.3</v>
      </c>
      <c r="G644" s="137">
        <v>161937</v>
      </c>
      <c r="H644" s="96">
        <f t="shared" si="12"/>
        <v>88.235438349290007</v>
      </c>
    </row>
    <row r="645" spans="1:8" ht="12" customHeight="1" x14ac:dyDescent="0.2">
      <c r="A645" s="128" t="s">
        <v>96</v>
      </c>
      <c r="B645" s="129">
        <v>10</v>
      </c>
      <c r="C645" s="130">
        <v>3</v>
      </c>
      <c r="D645" s="131" t="s">
        <v>92</v>
      </c>
      <c r="E645" s="147">
        <v>0</v>
      </c>
      <c r="F645" s="137">
        <v>7680</v>
      </c>
      <c r="G645" s="137">
        <v>1680</v>
      </c>
      <c r="H645" s="96">
        <f t="shared" si="12"/>
        <v>21.875</v>
      </c>
    </row>
    <row r="646" spans="1:8" ht="22.5" customHeight="1" x14ac:dyDescent="0.2">
      <c r="A646" s="128" t="s">
        <v>41</v>
      </c>
      <c r="B646" s="129">
        <v>10</v>
      </c>
      <c r="C646" s="130">
        <v>3</v>
      </c>
      <c r="D646" s="131" t="s">
        <v>92</v>
      </c>
      <c r="E646" s="147" t="s">
        <v>40</v>
      </c>
      <c r="F646" s="137">
        <v>6000</v>
      </c>
      <c r="G646" s="137"/>
      <c r="H646" s="96"/>
    </row>
    <row r="647" spans="1:8" ht="12" customHeight="1" x14ac:dyDescent="0.2">
      <c r="A647" s="128" t="s">
        <v>95</v>
      </c>
      <c r="B647" s="129">
        <v>10</v>
      </c>
      <c r="C647" s="130">
        <v>3</v>
      </c>
      <c r="D647" s="131" t="s">
        <v>92</v>
      </c>
      <c r="E647" s="147" t="s">
        <v>94</v>
      </c>
      <c r="F647" s="137">
        <v>400</v>
      </c>
      <c r="G647" s="137">
        <v>400</v>
      </c>
      <c r="H647" s="96">
        <f t="shared" si="12"/>
        <v>100</v>
      </c>
    </row>
    <row r="648" spans="1:8" ht="22.5" customHeight="1" x14ac:dyDescent="0.2">
      <c r="A648" s="128" t="s">
        <v>93</v>
      </c>
      <c r="B648" s="129">
        <v>10</v>
      </c>
      <c r="C648" s="130">
        <v>3</v>
      </c>
      <c r="D648" s="131" t="s">
        <v>92</v>
      </c>
      <c r="E648" s="147" t="s">
        <v>91</v>
      </c>
      <c r="F648" s="137">
        <v>1280</v>
      </c>
      <c r="G648" s="137">
        <v>1280</v>
      </c>
      <c r="H648" s="96">
        <f t="shared" si="12"/>
        <v>100</v>
      </c>
    </row>
    <row r="649" spans="1:8" ht="22.5" customHeight="1" x14ac:dyDescent="0.2">
      <c r="A649" s="128" t="s">
        <v>90</v>
      </c>
      <c r="B649" s="129">
        <v>10</v>
      </c>
      <c r="C649" s="130">
        <v>3</v>
      </c>
      <c r="D649" s="131" t="s">
        <v>89</v>
      </c>
      <c r="E649" s="147">
        <v>0</v>
      </c>
      <c r="F649" s="137">
        <v>494</v>
      </c>
      <c r="G649" s="137">
        <v>444</v>
      </c>
      <c r="H649" s="96">
        <f t="shared" si="12"/>
        <v>89.878542510121463</v>
      </c>
    </row>
    <row r="650" spans="1:8" ht="22.5" customHeight="1" x14ac:dyDescent="0.2">
      <c r="A650" s="128" t="s">
        <v>27</v>
      </c>
      <c r="B650" s="129">
        <v>10</v>
      </c>
      <c r="C650" s="130">
        <v>3</v>
      </c>
      <c r="D650" s="131" t="s">
        <v>89</v>
      </c>
      <c r="E650" s="147" t="s">
        <v>25</v>
      </c>
      <c r="F650" s="137">
        <v>194</v>
      </c>
      <c r="G650" s="137">
        <v>144</v>
      </c>
      <c r="H650" s="96">
        <f t="shared" si="12"/>
        <v>74.226804123711347</v>
      </c>
    </row>
    <row r="651" spans="1:8" ht="22.5" customHeight="1" x14ac:dyDescent="0.2">
      <c r="A651" s="128" t="s">
        <v>43</v>
      </c>
      <c r="B651" s="129">
        <v>10</v>
      </c>
      <c r="C651" s="130">
        <v>3</v>
      </c>
      <c r="D651" s="131" t="s">
        <v>89</v>
      </c>
      <c r="E651" s="147" t="s">
        <v>42</v>
      </c>
      <c r="F651" s="137">
        <v>300</v>
      </c>
      <c r="G651" s="137">
        <v>300</v>
      </c>
      <c r="H651" s="96">
        <f t="shared" si="12"/>
        <v>100</v>
      </c>
    </row>
    <row r="652" spans="1:8" ht="12" customHeight="1" x14ac:dyDescent="0.2">
      <c r="A652" s="128" t="s">
        <v>88</v>
      </c>
      <c r="B652" s="129">
        <v>10</v>
      </c>
      <c r="C652" s="130">
        <v>3</v>
      </c>
      <c r="D652" s="131" t="s">
        <v>87</v>
      </c>
      <c r="E652" s="147">
        <v>0</v>
      </c>
      <c r="F652" s="137">
        <v>647.9</v>
      </c>
      <c r="G652" s="137">
        <v>540.29999999999995</v>
      </c>
      <c r="H652" s="96">
        <f t="shared" si="12"/>
        <v>83.392498842413957</v>
      </c>
    </row>
    <row r="653" spans="1:8" ht="22.5" customHeight="1" x14ac:dyDescent="0.2">
      <c r="A653" s="128" t="s">
        <v>27</v>
      </c>
      <c r="B653" s="129">
        <v>10</v>
      </c>
      <c r="C653" s="130">
        <v>3</v>
      </c>
      <c r="D653" s="131" t="s">
        <v>87</v>
      </c>
      <c r="E653" s="147" t="s">
        <v>25</v>
      </c>
      <c r="F653" s="137">
        <v>2.6</v>
      </c>
      <c r="G653" s="137">
        <v>1.8</v>
      </c>
      <c r="H653" s="96">
        <f t="shared" si="12"/>
        <v>69.230769230769226</v>
      </c>
    </row>
    <row r="654" spans="1:8" ht="22.5" customHeight="1" x14ac:dyDescent="0.2">
      <c r="A654" s="128" t="s">
        <v>43</v>
      </c>
      <c r="B654" s="129">
        <v>10</v>
      </c>
      <c r="C654" s="130">
        <v>3</v>
      </c>
      <c r="D654" s="131" t="s">
        <v>87</v>
      </c>
      <c r="E654" s="147" t="s">
        <v>42</v>
      </c>
      <c r="F654" s="137">
        <v>645.29999999999995</v>
      </c>
      <c r="G654" s="137">
        <v>538.5</v>
      </c>
      <c r="H654" s="96">
        <f t="shared" si="12"/>
        <v>83.449558344955847</v>
      </c>
    </row>
    <row r="655" spans="1:8" ht="22.5" customHeight="1" x14ac:dyDescent="0.2">
      <c r="A655" s="128" t="s">
        <v>86</v>
      </c>
      <c r="B655" s="129">
        <v>10</v>
      </c>
      <c r="C655" s="130">
        <v>3</v>
      </c>
      <c r="D655" s="131" t="s">
        <v>85</v>
      </c>
      <c r="E655" s="147">
        <v>0</v>
      </c>
      <c r="F655" s="137">
        <v>61410.400000000001</v>
      </c>
      <c r="G655" s="137">
        <v>61355.7</v>
      </c>
      <c r="H655" s="96">
        <f t="shared" si="12"/>
        <v>99.910927139377037</v>
      </c>
    </row>
    <row r="656" spans="1:8" ht="22.5" customHeight="1" x14ac:dyDescent="0.2">
      <c r="A656" s="128" t="s">
        <v>27</v>
      </c>
      <c r="B656" s="129">
        <v>10</v>
      </c>
      <c r="C656" s="130">
        <v>3</v>
      </c>
      <c r="D656" s="131" t="s">
        <v>85</v>
      </c>
      <c r="E656" s="147" t="s">
        <v>25</v>
      </c>
      <c r="F656" s="137">
        <v>491.3</v>
      </c>
      <c r="G656" s="137">
        <f>288.4+148.2</f>
        <v>436.59999999999997</v>
      </c>
      <c r="H656" s="96">
        <f t="shared" si="12"/>
        <v>88.866273152859748</v>
      </c>
    </row>
    <row r="657" spans="1:8" ht="22.5" customHeight="1" x14ac:dyDescent="0.2">
      <c r="A657" s="128" t="s">
        <v>43</v>
      </c>
      <c r="B657" s="129">
        <v>10</v>
      </c>
      <c r="C657" s="130">
        <v>3</v>
      </c>
      <c r="D657" s="131" t="s">
        <v>85</v>
      </c>
      <c r="E657" s="147" t="s">
        <v>42</v>
      </c>
      <c r="F657" s="137">
        <v>60919.1</v>
      </c>
      <c r="G657" s="137">
        <f>61067.3-148.2</f>
        <v>60919.100000000006</v>
      </c>
      <c r="H657" s="96">
        <f t="shared" si="12"/>
        <v>100.00000000000003</v>
      </c>
    </row>
    <row r="658" spans="1:8" ht="22.5" customHeight="1" x14ac:dyDescent="0.2">
      <c r="A658" s="128" t="s">
        <v>84</v>
      </c>
      <c r="B658" s="129">
        <v>10</v>
      </c>
      <c r="C658" s="130">
        <v>3</v>
      </c>
      <c r="D658" s="131" t="s">
        <v>83</v>
      </c>
      <c r="E658" s="147">
        <v>0</v>
      </c>
      <c r="F658" s="137">
        <v>56006</v>
      </c>
      <c r="G658" s="137">
        <v>55976.5</v>
      </c>
      <c r="H658" s="96">
        <f t="shared" si="12"/>
        <v>99.947327072099426</v>
      </c>
    </row>
    <row r="659" spans="1:8" ht="22.5" customHeight="1" x14ac:dyDescent="0.2">
      <c r="A659" s="128" t="s">
        <v>27</v>
      </c>
      <c r="B659" s="129">
        <v>10</v>
      </c>
      <c r="C659" s="130">
        <v>3</v>
      </c>
      <c r="D659" s="131" t="s">
        <v>83</v>
      </c>
      <c r="E659" s="147" t="s">
        <v>25</v>
      </c>
      <c r="F659" s="137">
        <v>252.8</v>
      </c>
      <c r="G659" s="137">
        <v>246.6</v>
      </c>
      <c r="H659" s="96">
        <f t="shared" si="12"/>
        <v>97.547468354430379</v>
      </c>
    </row>
    <row r="660" spans="1:8" ht="22.5" customHeight="1" x14ac:dyDescent="0.2">
      <c r="A660" s="128" t="s">
        <v>43</v>
      </c>
      <c r="B660" s="129">
        <v>10</v>
      </c>
      <c r="C660" s="130">
        <v>3</v>
      </c>
      <c r="D660" s="131" t="s">
        <v>83</v>
      </c>
      <c r="E660" s="147" t="s">
        <v>42</v>
      </c>
      <c r="F660" s="137">
        <v>55753.2</v>
      </c>
      <c r="G660" s="137">
        <v>55729.9</v>
      </c>
      <c r="H660" s="96">
        <f t="shared" si="12"/>
        <v>99.958208676811395</v>
      </c>
    </row>
    <row r="661" spans="1:8" ht="22.5" customHeight="1" x14ac:dyDescent="0.2">
      <c r="A661" s="128" t="s">
        <v>82</v>
      </c>
      <c r="B661" s="129">
        <v>10</v>
      </c>
      <c r="C661" s="130">
        <v>3</v>
      </c>
      <c r="D661" s="131" t="s">
        <v>81</v>
      </c>
      <c r="E661" s="147">
        <v>0</v>
      </c>
      <c r="F661" s="137">
        <v>52518</v>
      </c>
      <c r="G661" s="137">
        <v>40238.5</v>
      </c>
      <c r="H661" s="96">
        <f t="shared" si="12"/>
        <v>76.618492707262277</v>
      </c>
    </row>
    <row r="662" spans="1:8" ht="22.5" customHeight="1" x14ac:dyDescent="0.2">
      <c r="A662" s="128" t="s">
        <v>27</v>
      </c>
      <c r="B662" s="129">
        <v>10</v>
      </c>
      <c r="C662" s="130">
        <v>3</v>
      </c>
      <c r="D662" s="131" t="s">
        <v>81</v>
      </c>
      <c r="E662" s="147" t="s">
        <v>25</v>
      </c>
      <c r="F662" s="137">
        <v>531.9</v>
      </c>
      <c r="G662" s="137">
        <v>319.7</v>
      </c>
      <c r="H662" s="96">
        <f t="shared" si="12"/>
        <v>60.105282947922547</v>
      </c>
    </row>
    <row r="663" spans="1:8" ht="22.5" customHeight="1" x14ac:dyDescent="0.2">
      <c r="A663" s="128" t="s">
        <v>43</v>
      </c>
      <c r="B663" s="129">
        <v>10</v>
      </c>
      <c r="C663" s="130">
        <v>3</v>
      </c>
      <c r="D663" s="131" t="s">
        <v>81</v>
      </c>
      <c r="E663" s="147" t="s">
        <v>42</v>
      </c>
      <c r="F663" s="137">
        <v>51986.1</v>
      </c>
      <c r="G663" s="137">
        <v>39918.800000000003</v>
      </c>
      <c r="H663" s="96">
        <f t="shared" si="12"/>
        <v>76.787448952700828</v>
      </c>
    </row>
    <row r="664" spans="1:8" ht="33.75" customHeight="1" x14ac:dyDescent="0.2">
      <c r="A664" s="128" t="s">
        <v>80</v>
      </c>
      <c r="B664" s="129">
        <v>10</v>
      </c>
      <c r="C664" s="130">
        <v>3</v>
      </c>
      <c r="D664" s="131" t="s">
        <v>79</v>
      </c>
      <c r="E664" s="147">
        <v>0</v>
      </c>
      <c r="F664" s="137">
        <v>1104</v>
      </c>
      <c r="G664" s="137">
        <v>681.6</v>
      </c>
      <c r="H664" s="96">
        <f t="shared" si="12"/>
        <v>61.739130434782609</v>
      </c>
    </row>
    <row r="665" spans="1:8" ht="22.5" customHeight="1" x14ac:dyDescent="0.2">
      <c r="A665" s="128" t="s">
        <v>27</v>
      </c>
      <c r="B665" s="129">
        <v>10</v>
      </c>
      <c r="C665" s="130">
        <v>3</v>
      </c>
      <c r="D665" s="131" t="s">
        <v>79</v>
      </c>
      <c r="E665" s="147" t="s">
        <v>25</v>
      </c>
      <c r="F665" s="137">
        <v>14.3</v>
      </c>
      <c r="G665" s="137">
        <v>5.8</v>
      </c>
      <c r="H665" s="96">
        <f t="shared" si="12"/>
        <v>40.55944055944056</v>
      </c>
    </row>
    <row r="666" spans="1:8" ht="22.5" customHeight="1" x14ac:dyDescent="0.2">
      <c r="A666" s="128" t="s">
        <v>43</v>
      </c>
      <c r="B666" s="129">
        <v>10</v>
      </c>
      <c r="C666" s="130">
        <v>3</v>
      </c>
      <c r="D666" s="131" t="s">
        <v>79</v>
      </c>
      <c r="E666" s="147" t="s">
        <v>42</v>
      </c>
      <c r="F666" s="137">
        <v>1089.7</v>
      </c>
      <c r="G666" s="137">
        <v>675.8</v>
      </c>
      <c r="H666" s="96">
        <f t="shared" si="12"/>
        <v>62.017068918050832</v>
      </c>
    </row>
    <row r="667" spans="1:8" ht="22.5" customHeight="1" x14ac:dyDescent="0.2">
      <c r="A667" s="128" t="s">
        <v>78</v>
      </c>
      <c r="B667" s="129">
        <v>10</v>
      </c>
      <c r="C667" s="130">
        <v>3</v>
      </c>
      <c r="D667" s="131" t="s">
        <v>76</v>
      </c>
      <c r="E667" s="147">
        <v>0</v>
      </c>
      <c r="F667" s="137">
        <v>2546</v>
      </c>
      <c r="G667" s="137"/>
      <c r="H667" s="96"/>
    </row>
    <row r="668" spans="1:8" ht="22.5" customHeight="1" x14ac:dyDescent="0.2">
      <c r="A668" s="128" t="s">
        <v>77</v>
      </c>
      <c r="B668" s="129">
        <v>10</v>
      </c>
      <c r="C668" s="130">
        <v>3</v>
      </c>
      <c r="D668" s="131" t="s">
        <v>76</v>
      </c>
      <c r="E668" s="147" t="s">
        <v>75</v>
      </c>
      <c r="F668" s="137">
        <v>2546</v>
      </c>
      <c r="G668" s="137"/>
      <c r="H668" s="96"/>
    </row>
    <row r="669" spans="1:8" ht="22.5" customHeight="1" x14ac:dyDescent="0.2">
      <c r="A669" s="128" t="s">
        <v>74</v>
      </c>
      <c r="B669" s="129">
        <v>10</v>
      </c>
      <c r="C669" s="130">
        <v>3</v>
      </c>
      <c r="D669" s="131" t="s">
        <v>73</v>
      </c>
      <c r="E669" s="147">
        <v>0</v>
      </c>
      <c r="F669" s="137">
        <v>1122</v>
      </c>
      <c r="G669" s="137">
        <v>1020.4</v>
      </c>
      <c r="H669" s="96">
        <f t="shared" si="12"/>
        <v>90.944741532976821</v>
      </c>
    </row>
    <row r="670" spans="1:8" ht="22.5" customHeight="1" x14ac:dyDescent="0.2">
      <c r="A670" s="128" t="s">
        <v>43</v>
      </c>
      <c r="B670" s="129">
        <v>10</v>
      </c>
      <c r="C670" s="130">
        <v>3</v>
      </c>
      <c r="D670" s="131" t="s">
        <v>73</v>
      </c>
      <c r="E670" s="147" t="s">
        <v>42</v>
      </c>
      <c r="F670" s="137">
        <v>1122</v>
      </c>
      <c r="G670" s="137">
        <v>1020.4</v>
      </c>
      <c r="H670" s="96">
        <f t="shared" si="12"/>
        <v>90.944741532976821</v>
      </c>
    </row>
    <row r="671" spans="1:8" ht="12" customHeight="1" x14ac:dyDescent="0.2">
      <c r="A671" s="128" t="s">
        <v>63</v>
      </c>
      <c r="B671" s="129">
        <v>10</v>
      </c>
      <c r="C671" s="130">
        <v>3</v>
      </c>
      <c r="D671" s="131" t="s">
        <v>62</v>
      </c>
      <c r="E671" s="147">
        <v>0</v>
      </c>
      <c r="F671" s="137">
        <v>187014</v>
      </c>
      <c r="G671" s="137">
        <v>141452.6</v>
      </c>
      <c r="H671" s="96">
        <f t="shared" si="12"/>
        <v>75.637438908317023</v>
      </c>
    </row>
    <row r="672" spans="1:8" ht="84.75" customHeight="1" x14ac:dyDescent="0.2">
      <c r="A672" s="128" t="s">
        <v>72</v>
      </c>
      <c r="B672" s="129">
        <v>10</v>
      </c>
      <c r="C672" s="130">
        <v>3</v>
      </c>
      <c r="D672" s="131" t="s">
        <v>71</v>
      </c>
      <c r="E672" s="147">
        <v>0</v>
      </c>
      <c r="F672" s="137">
        <v>152377</v>
      </c>
      <c r="G672" s="137">
        <v>113214.6</v>
      </c>
      <c r="H672" s="96">
        <f t="shared" si="12"/>
        <v>74.29900838052987</v>
      </c>
    </row>
    <row r="673" spans="1:8" ht="22.5" customHeight="1" x14ac:dyDescent="0.2">
      <c r="A673" s="128" t="s">
        <v>43</v>
      </c>
      <c r="B673" s="129">
        <v>10</v>
      </c>
      <c r="C673" s="130">
        <v>3</v>
      </c>
      <c r="D673" s="131" t="s">
        <v>71</v>
      </c>
      <c r="E673" s="147" t="s">
        <v>42</v>
      </c>
      <c r="F673" s="137">
        <v>152377</v>
      </c>
      <c r="G673" s="137">
        <v>113214.6</v>
      </c>
      <c r="H673" s="96">
        <f t="shared" si="12"/>
        <v>74.29900838052987</v>
      </c>
    </row>
    <row r="674" spans="1:8" ht="22.5" customHeight="1" x14ac:dyDescent="0.2">
      <c r="A674" s="128" t="s">
        <v>61</v>
      </c>
      <c r="B674" s="129">
        <v>10</v>
      </c>
      <c r="C674" s="130">
        <v>3</v>
      </c>
      <c r="D674" s="131" t="s">
        <v>60</v>
      </c>
      <c r="E674" s="147">
        <v>0</v>
      </c>
      <c r="F674" s="137">
        <v>34637</v>
      </c>
      <c r="G674" s="137">
        <v>28238</v>
      </c>
      <c r="H674" s="96">
        <f t="shared" si="12"/>
        <v>81.525536276236394</v>
      </c>
    </row>
    <row r="675" spans="1:8" ht="22.5" customHeight="1" x14ac:dyDescent="0.2">
      <c r="A675" s="128" t="s">
        <v>43</v>
      </c>
      <c r="B675" s="129">
        <v>10</v>
      </c>
      <c r="C675" s="130">
        <v>3</v>
      </c>
      <c r="D675" s="131" t="s">
        <v>60</v>
      </c>
      <c r="E675" s="147" t="s">
        <v>42</v>
      </c>
      <c r="F675" s="137">
        <v>34637</v>
      </c>
      <c r="G675" s="137">
        <v>28238</v>
      </c>
      <c r="H675" s="96">
        <f t="shared" si="12"/>
        <v>81.525536276236394</v>
      </c>
    </row>
    <row r="676" spans="1:8" ht="12" customHeight="1" x14ac:dyDescent="0.2">
      <c r="A676" s="128" t="s">
        <v>70</v>
      </c>
      <c r="B676" s="129">
        <v>10</v>
      </c>
      <c r="C676" s="130">
        <v>4</v>
      </c>
      <c r="D676" s="131">
        <v>0</v>
      </c>
      <c r="E676" s="147">
        <v>0</v>
      </c>
      <c r="F676" s="137">
        <v>45662.1</v>
      </c>
      <c r="G676" s="137">
        <v>19288.2</v>
      </c>
      <c r="H676" s="96">
        <f t="shared" si="12"/>
        <v>42.241158422411587</v>
      </c>
    </row>
    <row r="677" spans="1:8" ht="22.5" customHeight="1" x14ac:dyDescent="0.2">
      <c r="A677" s="128" t="s">
        <v>69</v>
      </c>
      <c r="B677" s="129">
        <v>10</v>
      </c>
      <c r="C677" s="130">
        <v>4</v>
      </c>
      <c r="D677" s="131" t="s">
        <v>68</v>
      </c>
      <c r="E677" s="147">
        <v>0</v>
      </c>
      <c r="F677" s="137">
        <v>45662.1</v>
      </c>
      <c r="G677" s="137">
        <v>19288.2</v>
      </c>
      <c r="H677" s="96">
        <f t="shared" si="12"/>
        <v>42.241158422411587</v>
      </c>
    </row>
    <row r="678" spans="1:8" ht="12" customHeight="1" x14ac:dyDescent="0.2">
      <c r="A678" s="128" t="s">
        <v>67</v>
      </c>
      <c r="B678" s="129">
        <v>10</v>
      </c>
      <c r="C678" s="130">
        <v>4</v>
      </c>
      <c r="D678" s="131" t="s">
        <v>66</v>
      </c>
      <c r="E678" s="147">
        <v>0</v>
      </c>
      <c r="F678" s="137">
        <v>45662.1</v>
      </c>
      <c r="G678" s="137">
        <v>19288.2</v>
      </c>
      <c r="H678" s="96">
        <f t="shared" si="12"/>
        <v>42.241158422411587</v>
      </c>
    </row>
    <row r="679" spans="1:8" ht="45" customHeight="1" x14ac:dyDescent="0.2">
      <c r="A679" s="128" t="s">
        <v>65</v>
      </c>
      <c r="B679" s="129">
        <v>10</v>
      </c>
      <c r="C679" s="130">
        <v>4</v>
      </c>
      <c r="D679" s="131" t="s">
        <v>64</v>
      </c>
      <c r="E679" s="147">
        <v>0</v>
      </c>
      <c r="F679" s="137">
        <v>45662.1</v>
      </c>
      <c r="G679" s="137">
        <v>19288.2</v>
      </c>
      <c r="H679" s="96">
        <f t="shared" si="12"/>
        <v>42.241158422411587</v>
      </c>
    </row>
    <row r="680" spans="1:8" ht="22.5" customHeight="1" x14ac:dyDescent="0.2">
      <c r="A680" s="128" t="s">
        <v>43</v>
      </c>
      <c r="B680" s="129">
        <v>10</v>
      </c>
      <c r="C680" s="130">
        <v>4</v>
      </c>
      <c r="D680" s="131" t="s">
        <v>64</v>
      </c>
      <c r="E680" s="147" t="s">
        <v>42</v>
      </c>
      <c r="F680" s="137">
        <v>45662.1</v>
      </c>
      <c r="G680" s="137">
        <v>19288.2</v>
      </c>
      <c r="H680" s="96">
        <f t="shared" si="12"/>
        <v>42.241158422411587</v>
      </c>
    </row>
    <row r="681" spans="1:8" ht="12" customHeight="1" x14ac:dyDescent="0.2">
      <c r="A681" s="128" t="s">
        <v>59</v>
      </c>
      <c r="B681" s="129">
        <v>10</v>
      </c>
      <c r="C681" s="130">
        <v>6</v>
      </c>
      <c r="D681" s="131">
        <v>0</v>
      </c>
      <c r="E681" s="147">
        <v>0</v>
      </c>
      <c r="F681" s="137">
        <v>17835.099999999999</v>
      </c>
      <c r="G681" s="137">
        <v>12988.3</v>
      </c>
      <c r="H681" s="96">
        <f t="shared" si="12"/>
        <v>72.824374407768957</v>
      </c>
    </row>
    <row r="682" spans="1:8" ht="22.5" customHeight="1" x14ac:dyDescent="0.2">
      <c r="A682" s="128" t="s">
        <v>58</v>
      </c>
      <c r="B682" s="129">
        <v>10</v>
      </c>
      <c r="C682" s="130">
        <v>6</v>
      </c>
      <c r="D682" s="131" t="s">
        <v>57</v>
      </c>
      <c r="E682" s="147">
        <v>0</v>
      </c>
      <c r="F682" s="137">
        <v>11013</v>
      </c>
      <c r="G682" s="137">
        <v>7423.2</v>
      </c>
      <c r="H682" s="96">
        <f t="shared" si="12"/>
        <v>67.403977117951513</v>
      </c>
    </row>
    <row r="683" spans="1:8" ht="22.5" customHeight="1" x14ac:dyDescent="0.2">
      <c r="A683" s="128" t="s">
        <v>56</v>
      </c>
      <c r="B683" s="129">
        <v>10</v>
      </c>
      <c r="C683" s="130">
        <v>6</v>
      </c>
      <c r="D683" s="131" t="s">
        <v>55</v>
      </c>
      <c r="E683" s="147">
        <v>0</v>
      </c>
      <c r="F683" s="137">
        <v>11013</v>
      </c>
      <c r="G683" s="137">
        <v>7423.2</v>
      </c>
      <c r="H683" s="96">
        <f t="shared" si="12"/>
        <v>67.403977117951513</v>
      </c>
    </row>
    <row r="684" spans="1:8" ht="33.75" customHeight="1" x14ac:dyDescent="0.2">
      <c r="A684" s="128" t="s">
        <v>54</v>
      </c>
      <c r="B684" s="129">
        <v>10</v>
      </c>
      <c r="C684" s="130">
        <v>6</v>
      </c>
      <c r="D684" s="131" t="s">
        <v>49</v>
      </c>
      <c r="E684" s="147">
        <v>0</v>
      </c>
      <c r="F684" s="137">
        <v>11013</v>
      </c>
      <c r="G684" s="137">
        <v>7423.2</v>
      </c>
      <c r="H684" s="96">
        <f t="shared" si="12"/>
        <v>67.403977117951513</v>
      </c>
    </row>
    <row r="685" spans="1:8" ht="22.5" customHeight="1" x14ac:dyDescent="0.2">
      <c r="A685" s="128" t="s">
        <v>45</v>
      </c>
      <c r="B685" s="129">
        <v>10</v>
      </c>
      <c r="C685" s="130">
        <v>6</v>
      </c>
      <c r="D685" s="131" t="s">
        <v>49</v>
      </c>
      <c r="E685" s="147" t="s">
        <v>44</v>
      </c>
      <c r="F685" s="137">
        <v>149.4</v>
      </c>
      <c r="G685" s="137">
        <v>21.9</v>
      </c>
      <c r="H685" s="96">
        <f t="shared" si="12"/>
        <v>14.65863453815261</v>
      </c>
    </row>
    <row r="686" spans="1:8" ht="22.5" customHeight="1" x14ac:dyDescent="0.2">
      <c r="A686" s="128" t="s">
        <v>53</v>
      </c>
      <c r="B686" s="129">
        <v>10</v>
      </c>
      <c r="C686" s="130">
        <v>6</v>
      </c>
      <c r="D686" s="131" t="s">
        <v>49</v>
      </c>
      <c r="E686" s="147" t="s">
        <v>52</v>
      </c>
      <c r="F686" s="137">
        <v>577.1</v>
      </c>
      <c r="G686" s="137">
        <v>265.3</v>
      </c>
      <c r="H686" s="96">
        <f t="shared" si="12"/>
        <v>45.971235487783744</v>
      </c>
    </row>
    <row r="687" spans="1:8" ht="22.5" customHeight="1" x14ac:dyDescent="0.2">
      <c r="A687" s="128" t="s">
        <v>27</v>
      </c>
      <c r="B687" s="129">
        <v>10</v>
      </c>
      <c r="C687" s="130">
        <v>6</v>
      </c>
      <c r="D687" s="131" t="s">
        <v>49</v>
      </c>
      <c r="E687" s="147" t="s">
        <v>25</v>
      </c>
      <c r="F687" s="137">
        <v>10162.5</v>
      </c>
      <c r="G687" s="137">
        <v>7122.7</v>
      </c>
      <c r="H687" s="96">
        <f t="shared" ref="H687:H741" si="13">G687/F687*100</f>
        <v>70.088068880688809</v>
      </c>
    </row>
    <row r="688" spans="1:8" ht="25.5" customHeight="1" x14ac:dyDescent="0.2">
      <c r="A688" s="128" t="s">
        <v>51</v>
      </c>
      <c r="B688" s="129">
        <v>10</v>
      </c>
      <c r="C688" s="130">
        <v>6</v>
      </c>
      <c r="D688" s="131" t="s">
        <v>49</v>
      </c>
      <c r="E688" s="147" t="s">
        <v>50</v>
      </c>
      <c r="F688" s="137">
        <v>95</v>
      </c>
      <c r="G688" s="137"/>
      <c r="H688" s="96"/>
    </row>
    <row r="689" spans="1:10" ht="12" customHeight="1" x14ac:dyDescent="0.2">
      <c r="A689" s="128" t="s">
        <v>37</v>
      </c>
      <c r="B689" s="129">
        <v>10</v>
      </c>
      <c r="C689" s="130">
        <v>6</v>
      </c>
      <c r="D689" s="131" t="s">
        <v>49</v>
      </c>
      <c r="E689" s="147" t="s">
        <v>35</v>
      </c>
      <c r="F689" s="137">
        <v>29</v>
      </c>
      <c r="G689" s="137">
        <v>13.3</v>
      </c>
      <c r="H689" s="96">
        <f t="shared" si="13"/>
        <v>45.862068965517246</v>
      </c>
    </row>
    <row r="690" spans="1:10" ht="22.5" customHeight="1" x14ac:dyDescent="0.2">
      <c r="A690" s="128" t="s">
        <v>601</v>
      </c>
      <c r="B690" s="129">
        <v>10</v>
      </c>
      <c r="C690" s="130">
        <v>6</v>
      </c>
      <c r="D690" s="131" t="s">
        <v>48</v>
      </c>
      <c r="E690" s="147">
        <v>0</v>
      </c>
      <c r="F690" s="137">
        <v>6822.1</v>
      </c>
      <c r="G690" s="137">
        <v>5565.1</v>
      </c>
      <c r="H690" s="96">
        <f t="shared" si="13"/>
        <v>81.574588469825997</v>
      </c>
    </row>
    <row r="691" spans="1:10" ht="12" customHeight="1" x14ac:dyDescent="0.2">
      <c r="A691" s="128" t="s">
        <v>652</v>
      </c>
      <c r="B691" s="129">
        <v>10</v>
      </c>
      <c r="C691" s="130">
        <v>6</v>
      </c>
      <c r="D691" s="131" t="s">
        <v>48</v>
      </c>
      <c r="E691" s="147">
        <v>100</v>
      </c>
      <c r="F691" s="137">
        <v>2819.6</v>
      </c>
      <c r="G691" s="137">
        <v>2164.1</v>
      </c>
      <c r="H691" s="96">
        <f t="shared" si="13"/>
        <v>76.752021563342325</v>
      </c>
    </row>
    <row r="692" spans="1:10" ht="22.5" customHeight="1" x14ac:dyDescent="0.2">
      <c r="A692" s="128" t="s">
        <v>27</v>
      </c>
      <c r="B692" s="129">
        <v>10</v>
      </c>
      <c r="C692" s="130">
        <v>6</v>
      </c>
      <c r="D692" s="131" t="s">
        <v>48</v>
      </c>
      <c r="E692" s="147" t="s">
        <v>25</v>
      </c>
      <c r="F692" s="137">
        <v>1538.3</v>
      </c>
      <c r="G692" s="137">
        <f>944.7+9+1.1</f>
        <v>954.80000000000007</v>
      </c>
      <c r="H692" s="96">
        <f t="shared" si="13"/>
        <v>62.068517194305407</v>
      </c>
    </row>
    <row r="693" spans="1:10" ht="22.5" customHeight="1" x14ac:dyDescent="0.2">
      <c r="A693" s="128" t="s">
        <v>41</v>
      </c>
      <c r="B693" s="129">
        <v>10</v>
      </c>
      <c r="C693" s="130">
        <v>6</v>
      </c>
      <c r="D693" s="131" t="s">
        <v>48</v>
      </c>
      <c r="E693" s="147" t="s">
        <v>40</v>
      </c>
      <c r="F693" s="137">
        <v>106.9</v>
      </c>
      <c r="G693" s="137">
        <v>88.9</v>
      </c>
      <c r="H693" s="96">
        <f t="shared" si="13"/>
        <v>83.161833489242284</v>
      </c>
    </row>
    <row r="694" spans="1:10" ht="67.5" customHeight="1" x14ac:dyDescent="0.2">
      <c r="A694" s="128" t="s">
        <v>39</v>
      </c>
      <c r="B694" s="129">
        <v>10</v>
      </c>
      <c r="C694" s="130">
        <v>6</v>
      </c>
      <c r="D694" s="131" t="s">
        <v>48</v>
      </c>
      <c r="E694" s="147" t="s">
        <v>38</v>
      </c>
      <c r="F694" s="137">
        <v>7.8</v>
      </c>
      <c r="G694" s="137">
        <v>7.8</v>
      </c>
      <c r="H694" s="96">
        <f t="shared" si="13"/>
        <v>100</v>
      </c>
    </row>
    <row r="695" spans="1:10" ht="12" customHeight="1" x14ac:dyDescent="0.2">
      <c r="A695" s="128" t="s">
        <v>37</v>
      </c>
      <c r="B695" s="129">
        <v>10</v>
      </c>
      <c r="C695" s="130">
        <v>6</v>
      </c>
      <c r="D695" s="131" t="s">
        <v>48</v>
      </c>
      <c r="E695" s="147" t="s">
        <v>35</v>
      </c>
      <c r="F695" s="137">
        <v>5.0999999999999996</v>
      </c>
      <c r="G695" s="137">
        <v>5.0999999999999996</v>
      </c>
      <c r="H695" s="96">
        <f t="shared" si="13"/>
        <v>100</v>
      </c>
    </row>
    <row r="696" spans="1:10" ht="12" customHeight="1" x14ac:dyDescent="0.2">
      <c r="A696" s="128" t="s">
        <v>104</v>
      </c>
      <c r="B696" s="129">
        <v>10</v>
      </c>
      <c r="C696" s="130">
        <v>6</v>
      </c>
      <c r="D696" s="131" t="s">
        <v>48</v>
      </c>
      <c r="E696" s="147" t="s">
        <v>103</v>
      </c>
      <c r="F696" s="137">
        <v>38.299999999999997</v>
      </c>
      <c r="G696" s="137">
        <v>38.299999999999997</v>
      </c>
      <c r="H696" s="96">
        <f t="shared" si="13"/>
        <v>100</v>
      </c>
      <c r="J696" s="97"/>
    </row>
    <row r="697" spans="1:10" ht="22.5" customHeight="1" x14ac:dyDescent="0.2">
      <c r="A697" s="128" t="s">
        <v>47</v>
      </c>
      <c r="B697" s="129">
        <v>10</v>
      </c>
      <c r="C697" s="130">
        <v>6</v>
      </c>
      <c r="D697" s="131" t="s">
        <v>46</v>
      </c>
      <c r="E697" s="147">
        <v>0</v>
      </c>
      <c r="F697" s="137">
        <v>1253.3</v>
      </c>
      <c r="G697" s="137">
        <v>1253.3</v>
      </c>
      <c r="H697" s="96">
        <f t="shared" si="13"/>
        <v>100</v>
      </c>
    </row>
    <row r="698" spans="1:10" ht="12" customHeight="1" x14ac:dyDescent="0.2">
      <c r="A698" s="128" t="s">
        <v>652</v>
      </c>
      <c r="B698" s="129">
        <v>10</v>
      </c>
      <c r="C698" s="130">
        <v>6</v>
      </c>
      <c r="D698" s="131" t="s">
        <v>46</v>
      </c>
      <c r="E698" s="147">
        <v>100</v>
      </c>
      <c r="F698" s="137">
        <v>1253.3</v>
      </c>
      <c r="G698" s="137">
        <v>1253.3</v>
      </c>
      <c r="H698" s="96">
        <f t="shared" si="13"/>
        <v>100</v>
      </c>
    </row>
    <row r="699" spans="1:10" ht="22.5" customHeight="1" x14ac:dyDescent="0.2">
      <c r="A699" s="128" t="s">
        <v>657</v>
      </c>
      <c r="B699" s="129">
        <v>10</v>
      </c>
      <c r="C699" s="130">
        <v>6</v>
      </c>
      <c r="D699" s="131" t="s">
        <v>36</v>
      </c>
      <c r="E699" s="147">
        <v>0</v>
      </c>
      <c r="F699" s="137">
        <v>827</v>
      </c>
      <c r="G699" s="137">
        <v>827</v>
      </c>
      <c r="H699" s="96">
        <f t="shared" si="13"/>
        <v>100</v>
      </c>
    </row>
    <row r="700" spans="1:10" ht="22.5" customHeight="1" x14ac:dyDescent="0.2">
      <c r="A700" s="128" t="s">
        <v>27</v>
      </c>
      <c r="B700" s="129">
        <v>10</v>
      </c>
      <c r="C700" s="130">
        <v>6</v>
      </c>
      <c r="D700" s="131" t="s">
        <v>36</v>
      </c>
      <c r="E700" s="147" t="s">
        <v>25</v>
      </c>
      <c r="F700" s="137">
        <v>708.8</v>
      </c>
      <c r="G700" s="137">
        <v>708.8</v>
      </c>
      <c r="H700" s="96">
        <f t="shared" si="13"/>
        <v>100</v>
      </c>
    </row>
    <row r="701" spans="1:10" ht="22.5" customHeight="1" x14ac:dyDescent="0.2">
      <c r="A701" s="128" t="s">
        <v>41</v>
      </c>
      <c r="B701" s="129">
        <v>10</v>
      </c>
      <c r="C701" s="130">
        <v>6</v>
      </c>
      <c r="D701" s="131" t="s">
        <v>36</v>
      </c>
      <c r="E701" s="147" t="s">
        <v>40</v>
      </c>
      <c r="F701" s="137">
        <v>106.9</v>
      </c>
      <c r="G701" s="137">
        <v>106.9</v>
      </c>
      <c r="H701" s="96">
        <f t="shared" si="13"/>
        <v>100</v>
      </c>
    </row>
    <row r="702" spans="1:10" ht="67.5" customHeight="1" x14ac:dyDescent="0.2">
      <c r="A702" s="128" t="s">
        <v>39</v>
      </c>
      <c r="B702" s="129">
        <v>10</v>
      </c>
      <c r="C702" s="130">
        <v>6</v>
      </c>
      <c r="D702" s="131" t="s">
        <v>36</v>
      </c>
      <c r="E702" s="147" t="s">
        <v>38</v>
      </c>
      <c r="F702" s="137">
        <v>2.8</v>
      </c>
      <c r="G702" s="137">
        <v>2.8</v>
      </c>
      <c r="H702" s="96">
        <f t="shared" si="13"/>
        <v>100</v>
      </c>
    </row>
    <row r="703" spans="1:10" ht="12" customHeight="1" x14ac:dyDescent="0.2">
      <c r="A703" s="128" t="s">
        <v>37</v>
      </c>
      <c r="B703" s="129">
        <v>10</v>
      </c>
      <c r="C703" s="130">
        <v>6</v>
      </c>
      <c r="D703" s="131" t="s">
        <v>36</v>
      </c>
      <c r="E703" s="147" t="s">
        <v>35</v>
      </c>
      <c r="F703" s="137">
        <v>8.5</v>
      </c>
      <c r="G703" s="137">
        <v>8.5</v>
      </c>
      <c r="H703" s="96">
        <f t="shared" si="13"/>
        <v>100</v>
      </c>
    </row>
    <row r="704" spans="1:10" ht="12" customHeight="1" x14ac:dyDescent="0.2">
      <c r="A704" s="128" t="s">
        <v>24</v>
      </c>
      <c r="B704" s="129">
        <v>10</v>
      </c>
      <c r="C704" s="130">
        <v>6</v>
      </c>
      <c r="D704" s="131" t="s">
        <v>689</v>
      </c>
      <c r="E704" s="147">
        <v>0</v>
      </c>
      <c r="F704" s="137">
        <v>75.599999999999994</v>
      </c>
      <c r="G704" s="137">
        <v>75.599999999999994</v>
      </c>
      <c r="H704" s="96">
        <f t="shared" si="13"/>
        <v>100</v>
      </c>
    </row>
    <row r="705" spans="1:8" ht="22.5" customHeight="1" x14ac:dyDescent="0.2">
      <c r="A705" s="128" t="s">
        <v>27</v>
      </c>
      <c r="B705" s="129">
        <v>10</v>
      </c>
      <c r="C705" s="130">
        <v>6</v>
      </c>
      <c r="D705" s="131" t="s">
        <v>689</v>
      </c>
      <c r="E705" s="147" t="s">
        <v>25</v>
      </c>
      <c r="F705" s="137">
        <v>75.599999999999994</v>
      </c>
      <c r="G705" s="137">
        <v>75.599999999999994</v>
      </c>
      <c r="H705" s="96">
        <f t="shared" si="13"/>
        <v>100</v>
      </c>
    </row>
    <row r="706" spans="1:8" ht="12" customHeight="1" x14ac:dyDescent="0.2">
      <c r="A706" s="128" t="s">
        <v>23</v>
      </c>
      <c r="B706" s="129">
        <v>10</v>
      </c>
      <c r="C706" s="130">
        <v>6</v>
      </c>
      <c r="D706" s="131" t="s">
        <v>690</v>
      </c>
      <c r="E706" s="147">
        <v>0</v>
      </c>
      <c r="F706" s="137">
        <v>145</v>
      </c>
      <c r="G706" s="137">
        <v>145</v>
      </c>
      <c r="H706" s="96">
        <f t="shared" si="13"/>
        <v>100</v>
      </c>
    </row>
    <row r="707" spans="1:8" ht="22.5" customHeight="1" x14ac:dyDescent="0.2">
      <c r="A707" s="128" t="s">
        <v>27</v>
      </c>
      <c r="B707" s="129">
        <v>10</v>
      </c>
      <c r="C707" s="130">
        <v>6</v>
      </c>
      <c r="D707" s="131" t="s">
        <v>690</v>
      </c>
      <c r="E707" s="147" t="s">
        <v>25</v>
      </c>
      <c r="F707" s="137">
        <v>145</v>
      </c>
      <c r="G707" s="137">
        <v>145</v>
      </c>
      <c r="H707" s="96">
        <f t="shared" si="13"/>
        <v>100</v>
      </c>
    </row>
    <row r="708" spans="1:8" ht="12" customHeight="1" x14ac:dyDescent="0.2">
      <c r="A708" s="128" t="s">
        <v>22</v>
      </c>
      <c r="B708" s="129">
        <v>10</v>
      </c>
      <c r="C708" s="130">
        <v>6</v>
      </c>
      <c r="D708" s="131" t="s">
        <v>691</v>
      </c>
      <c r="E708" s="147">
        <v>0</v>
      </c>
      <c r="F708" s="137">
        <v>5.2</v>
      </c>
      <c r="G708" s="137">
        <v>5.2</v>
      </c>
      <c r="H708" s="96">
        <f t="shared" si="13"/>
        <v>100</v>
      </c>
    </row>
    <row r="709" spans="1:8" ht="22.5" customHeight="1" x14ac:dyDescent="0.2">
      <c r="A709" s="128" t="s">
        <v>27</v>
      </c>
      <c r="B709" s="129">
        <v>10</v>
      </c>
      <c r="C709" s="130">
        <v>6</v>
      </c>
      <c r="D709" s="131" t="s">
        <v>691</v>
      </c>
      <c r="E709" s="147" t="s">
        <v>25</v>
      </c>
      <c r="F709" s="137">
        <v>5.2</v>
      </c>
      <c r="G709" s="137">
        <v>5.2</v>
      </c>
      <c r="H709" s="96">
        <f t="shared" si="13"/>
        <v>100</v>
      </c>
    </row>
    <row r="710" spans="1:8" ht="12" customHeight="1" x14ac:dyDescent="0.2">
      <c r="A710" s="128" t="s">
        <v>34</v>
      </c>
      <c r="B710" s="129">
        <v>11</v>
      </c>
      <c r="C710" s="130">
        <v>0</v>
      </c>
      <c r="D710" s="131">
        <v>0</v>
      </c>
      <c r="E710" s="147">
        <v>0</v>
      </c>
      <c r="F710" s="137">
        <v>6786.3</v>
      </c>
      <c r="G710" s="137">
        <v>4889.3999999999996</v>
      </c>
      <c r="H710" s="96">
        <f t="shared" si="13"/>
        <v>72.048096901109588</v>
      </c>
    </row>
    <row r="711" spans="1:8" ht="12" customHeight="1" x14ac:dyDescent="0.2">
      <c r="A711" s="128" t="s">
        <v>33</v>
      </c>
      <c r="B711" s="129">
        <v>11</v>
      </c>
      <c r="C711" s="130">
        <v>2</v>
      </c>
      <c r="D711" s="131">
        <v>0</v>
      </c>
      <c r="E711" s="147">
        <v>0</v>
      </c>
      <c r="F711" s="137">
        <v>6786.3</v>
      </c>
      <c r="G711" s="137">
        <v>4889.3999999999996</v>
      </c>
      <c r="H711" s="96">
        <f t="shared" si="13"/>
        <v>72.048096901109588</v>
      </c>
    </row>
    <row r="712" spans="1:8" ht="22.5" x14ac:dyDescent="0.2">
      <c r="A712" s="128" t="s">
        <v>32</v>
      </c>
      <c r="B712" s="129">
        <v>11</v>
      </c>
      <c r="C712" s="130">
        <v>2</v>
      </c>
      <c r="D712" s="131" t="s">
        <v>31</v>
      </c>
      <c r="E712" s="147">
        <v>0</v>
      </c>
      <c r="F712" s="137">
        <v>6786.3</v>
      </c>
      <c r="G712" s="137">
        <v>4889.3999999999996</v>
      </c>
      <c r="H712" s="96">
        <f t="shared" si="13"/>
        <v>72.048096901109588</v>
      </c>
    </row>
    <row r="713" spans="1:8" ht="12" customHeight="1" x14ac:dyDescent="0.2">
      <c r="A713" s="128" t="s">
        <v>30</v>
      </c>
      <c r="B713" s="129">
        <v>11</v>
      </c>
      <c r="C713" s="130">
        <v>2</v>
      </c>
      <c r="D713" s="131" t="s">
        <v>29</v>
      </c>
      <c r="E713" s="147">
        <v>0</v>
      </c>
      <c r="F713" s="137">
        <v>6786.3</v>
      </c>
      <c r="G713" s="137">
        <v>4889.3999999999996</v>
      </c>
      <c r="H713" s="96">
        <f t="shared" si="13"/>
        <v>72.048096901109588</v>
      </c>
    </row>
    <row r="714" spans="1:8" ht="33.75" customHeight="1" x14ac:dyDescent="0.2">
      <c r="A714" s="128" t="s">
        <v>12</v>
      </c>
      <c r="B714" s="129">
        <v>11</v>
      </c>
      <c r="C714" s="130">
        <v>2</v>
      </c>
      <c r="D714" s="131" t="s">
        <v>29</v>
      </c>
      <c r="E714" s="147" t="s">
        <v>10</v>
      </c>
      <c r="F714" s="137">
        <v>3647.7</v>
      </c>
      <c r="G714" s="137">
        <v>2038.5</v>
      </c>
      <c r="H714" s="96">
        <f t="shared" si="13"/>
        <v>55.88452997779423</v>
      </c>
    </row>
    <row r="715" spans="1:8" ht="12" customHeight="1" x14ac:dyDescent="0.2">
      <c r="A715" s="128" t="s">
        <v>28</v>
      </c>
      <c r="B715" s="129">
        <v>11</v>
      </c>
      <c r="C715" s="130">
        <v>2</v>
      </c>
      <c r="D715" s="131" t="s">
        <v>26</v>
      </c>
      <c r="E715" s="147">
        <v>0</v>
      </c>
      <c r="F715" s="137">
        <v>835</v>
      </c>
      <c r="G715" s="137">
        <v>547.29999999999995</v>
      </c>
      <c r="H715" s="96">
        <f t="shared" si="13"/>
        <v>65.544910179640709</v>
      </c>
    </row>
    <row r="716" spans="1:8" ht="22.5" customHeight="1" x14ac:dyDescent="0.2">
      <c r="A716" s="128" t="s">
        <v>145</v>
      </c>
      <c r="B716" s="129">
        <v>11</v>
      </c>
      <c r="C716" s="130">
        <v>2</v>
      </c>
      <c r="D716" s="131" t="s">
        <v>26</v>
      </c>
      <c r="E716" s="147" t="s">
        <v>144</v>
      </c>
      <c r="F716" s="137">
        <v>8.1</v>
      </c>
      <c r="G716" s="137">
        <v>8.1</v>
      </c>
      <c r="H716" s="96">
        <f t="shared" si="13"/>
        <v>100</v>
      </c>
    </row>
    <row r="717" spans="1:8" ht="22.5" customHeight="1" x14ac:dyDescent="0.2">
      <c r="A717" s="128" t="s">
        <v>27</v>
      </c>
      <c r="B717" s="129">
        <v>11</v>
      </c>
      <c r="C717" s="130">
        <v>2</v>
      </c>
      <c r="D717" s="131" t="s">
        <v>26</v>
      </c>
      <c r="E717" s="147" t="s">
        <v>25</v>
      </c>
      <c r="F717" s="137">
        <v>702.9</v>
      </c>
      <c r="G717" s="137">
        <v>415.2</v>
      </c>
      <c r="H717" s="96">
        <f t="shared" si="13"/>
        <v>59.069568928723861</v>
      </c>
    </row>
    <row r="718" spans="1:8" ht="12" customHeight="1" x14ac:dyDescent="0.2">
      <c r="A718" s="128" t="s">
        <v>711</v>
      </c>
      <c r="B718" s="129">
        <v>11</v>
      </c>
      <c r="C718" s="130">
        <v>2</v>
      </c>
      <c r="D718" s="131" t="s">
        <v>26</v>
      </c>
      <c r="E718" s="147" t="s">
        <v>712</v>
      </c>
      <c r="F718" s="137">
        <v>124</v>
      </c>
      <c r="G718" s="137">
        <v>124</v>
      </c>
      <c r="H718" s="96">
        <f t="shared" si="13"/>
        <v>100</v>
      </c>
    </row>
    <row r="719" spans="1:8" ht="12" customHeight="1" x14ac:dyDescent="0.2">
      <c r="A719" s="128" t="s">
        <v>24</v>
      </c>
      <c r="B719" s="129">
        <v>11</v>
      </c>
      <c r="C719" s="130">
        <v>2</v>
      </c>
      <c r="D719" s="131" t="s">
        <v>713</v>
      </c>
      <c r="E719" s="147">
        <v>0</v>
      </c>
      <c r="F719" s="137">
        <v>603.20000000000005</v>
      </c>
      <c r="G719" s="137">
        <v>603.20000000000005</v>
      </c>
      <c r="H719" s="96">
        <f t="shared" si="13"/>
        <v>100</v>
      </c>
    </row>
    <row r="720" spans="1:8" ht="33.75" customHeight="1" x14ac:dyDescent="0.2">
      <c r="A720" s="128" t="s">
        <v>12</v>
      </c>
      <c r="B720" s="129">
        <v>11</v>
      </c>
      <c r="C720" s="130">
        <v>2</v>
      </c>
      <c r="D720" s="131" t="s">
        <v>713</v>
      </c>
      <c r="E720" s="147" t="s">
        <v>10</v>
      </c>
      <c r="F720" s="137">
        <v>603.20000000000005</v>
      </c>
      <c r="G720" s="137">
        <v>603.20000000000005</v>
      </c>
      <c r="H720" s="96">
        <f t="shared" si="13"/>
        <v>100</v>
      </c>
    </row>
    <row r="721" spans="1:10" ht="12" customHeight="1" x14ac:dyDescent="0.2">
      <c r="A721" s="128" t="s">
        <v>23</v>
      </c>
      <c r="B721" s="129">
        <v>11</v>
      </c>
      <c r="C721" s="130">
        <v>2</v>
      </c>
      <c r="D721" s="131" t="s">
        <v>714</v>
      </c>
      <c r="E721" s="147">
        <v>0</v>
      </c>
      <c r="F721" s="137">
        <v>789.3</v>
      </c>
      <c r="G721" s="137">
        <v>789.3</v>
      </c>
      <c r="H721" s="96">
        <f t="shared" si="13"/>
        <v>100</v>
      </c>
    </row>
    <row r="722" spans="1:10" ht="33.75" customHeight="1" x14ac:dyDescent="0.2">
      <c r="A722" s="128" t="s">
        <v>12</v>
      </c>
      <c r="B722" s="129">
        <v>11</v>
      </c>
      <c r="C722" s="130">
        <v>2</v>
      </c>
      <c r="D722" s="131" t="s">
        <v>714</v>
      </c>
      <c r="E722" s="147" t="s">
        <v>10</v>
      </c>
      <c r="F722" s="137">
        <v>789.3</v>
      </c>
      <c r="G722" s="137">
        <v>789.3</v>
      </c>
      <c r="H722" s="96">
        <f t="shared" si="13"/>
        <v>100</v>
      </c>
    </row>
    <row r="723" spans="1:10" ht="12" customHeight="1" x14ac:dyDescent="0.2">
      <c r="A723" s="128" t="s">
        <v>22</v>
      </c>
      <c r="B723" s="129">
        <v>11</v>
      </c>
      <c r="C723" s="130">
        <v>2</v>
      </c>
      <c r="D723" s="131" t="s">
        <v>715</v>
      </c>
      <c r="E723" s="147">
        <v>0</v>
      </c>
      <c r="F723" s="137">
        <v>261.10000000000002</v>
      </c>
      <c r="G723" s="137">
        <v>261.10000000000002</v>
      </c>
      <c r="H723" s="96">
        <f t="shared" si="13"/>
        <v>100</v>
      </c>
    </row>
    <row r="724" spans="1:10" ht="33.75" customHeight="1" x14ac:dyDescent="0.2">
      <c r="A724" s="128" t="s">
        <v>12</v>
      </c>
      <c r="B724" s="129">
        <v>11</v>
      </c>
      <c r="C724" s="130">
        <v>2</v>
      </c>
      <c r="D724" s="131" t="s">
        <v>715</v>
      </c>
      <c r="E724" s="147" t="s">
        <v>10</v>
      </c>
      <c r="F724" s="137">
        <v>261.10000000000002</v>
      </c>
      <c r="G724" s="137">
        <v>261.10000000000002</v>
      </c>
      <c r="H724" s="96">
        <f t="shared" si="13"/>
        <v>100</v>
      </c>
    </row>
    <row r="725" spans="1:10" ht="22.5" customHeight="1" x14ac:dyDescent="0.2">
      <c r="A725" s="128" t="s">
        <v>663</v>
      </c>
      <c r="B725" s="129">
        <v>11</v>
      </c>
      <c r="C725" s="130">
        <v>2</v>
      </c>
      <c r="D725" s="131" t="s">
        <v>716</v>
      </c>
      <c r="E725" s="147">
        <v>0</v>
      </c>
      <c r="F725" s="137">
        <v>650</v>
      </c>
      <c r="G725" s="137">
        <v>650</v>
      </c>
      <c r="H725" s="96">
        <f t="shared" si="13"/>
        <v>100</v>
      </c>
    </row>
    <row r="726" spans="1:10" ht="33.75" customHeight="1" x14ac:dyDescent="0.2">
      <c r="A726" s="128" t="s">
        <v>12</v>
      </c>
      <c r="B726" s="129">
        <v>11</v>
      </c>
      <c r="C726" s="130">
        <v>2</v>
      </c>
      <c r="D726" s="131" t="s">
        <v>716</v>
      </c>
      <c r="E726" s="147" t="s">
        <v>10</v>
      </c>
      <c r="F726" s="137">
        <v>650</v>
      </c>
      <c r="G726" s="137">
        <v>650</v>
      </c>
      <c r="H726" s="96">
        <f t="shared" si="13"/>
        <v>100</v>
      </c>
    </row>
    <row r="727" spans="1:10" ht="12" customHeight="1" x14ac:dyDescent="0.2">
      <c r="A727" s="128" t="s">
        <v>21</v>
      </c>
      <c r="B727" s="129">
        <v>12</v>
      </c>
      <c r="C727" s="130">
        <v>0</v>
      </c>
      <c r="D727" s="131">
        <v>0</v>
      </c>
      <c r="E727" s="147">
        <v>0</v>
      </c>
      <c r="F727" s="137">
        <v>923</v>
      </c>
      <c r="G727" s="137">
        <v>920.2</v>
      </c>
      <c r="H727" s="96">
        <f t="shared" si="13"/>
        <v>99.696641386782233</v>
      </c>
    </row>
    <row r="728" spans="1:10" ht="12" customHeight="1" x14ac:dyDescent="0.2">
      <c r="A728" s="128" t="s">
        <v>20</v>
      </c>
      <c r="B728" s="129">
        <v>12</v>
      </c>
      <c r="C728" s="130">
        <v>2</v>
      </c>
      <c r="D728" s="131">
        <v>0</v>
      </c>
      <c r="E728" s="147">
        <v>0</v>
      </c>
      <c r="F728" s="137">
        <v>923</v>
      </c>
      <c r="G728" s="137">
        <v>920.2</v>
      </c>
      <c r="H728" s="96">
        <f t="shared" si="13"/>
        <v>99.696641386782233</v>
      </c>
    </row>
    <row r="729" spans="1:10" ht="22.5" customHeight="1" x14ac:dyDescent="0.2">
      <c r="A729" s="128" t="s">
        <v>19</v>
      </c>
      <c r="B729" s="129">
        <v>12</v>
      </c>
      <c r="C729" s="130">
        <v>2</v>
      </c>
      <c r="D729" s="131" t="s">
        <v>18</v>
      </c>
      <c r="E729" s="147">
        <v>0</v>
      </c>
      <c r="F729" s="137">
        <v>923</v>
      </c>
      <c r="G729" s="137">
        <v>920.2</v>
      </c>
      <c r="H729" s="96">
        <f t="shared" si="13"/>
        <v>99.696641386782233</v>
      </c>
    </row>
    <row r="730" spans="1:10" ht="22.5" customHeight="1" x14ac:dyDescent="0.2">
      <c r="A730" s="128" t="s">
        <v>17</v>
      </c>
      <c r="B730" s="129">
        <v>12</v>
      </c>
      <c r="C730" s="130">
        <v>2</v>
      </c>
      <c r="D730" s="131" t="s">
        <v>16</v>
      </c>
      <c r="E730" s="147">
        <v>0</v>
      </c>
      <c r="F730" s="137">
        <v>52.9</v>
      </c>
      <c r="G730" s="137">
        <v>52.9</v>
      </c>
      <c r="H730" s="96">
        <f t="shared" si="13"/>
        <v>100</v>
      </c>
    </row>
    <row r="731" spans="1:10" ht="33.75" customHeight="1" x14ac:dyDescent="0.2">
      <c r="A731" s="128" t="s">
        <v>12</v>
      </c>
      <c r="B731" s="129">
        <v>12</v>
      </c>
      <c r="C731" s="130">
        <v>2</v>
      </c>
      <c r="D731" s="131" t="s">
        <v>16</v>
      </c>
      <c r="E731" s="147" t="s">
        <v>10</v>
      </c>
      <c r="F731" s="137">
        <v>52.9</v>
      </c>
      <c r="G731" s="137">
        <v>52.9</v>
      </c>
      <c r="H731" s="96">
        <f t="shared" si="13"/>
        <v>100</v>
      </c>
      <c r="J731" s="97"/>
    </row>
    <row r="732" spans="1:10" ht="12" customHeight="1" x14ac:dyDescent="0.2">
      <c r="A732" s="128" t="s">
        <v>15</v>
      </c>
      <c r="B732" s="129">
        <v>12</v>
      </c>
      <c r="C732" s="130">
        <v>2</v>
      </c>
      <c r="D732" s="131" t="s">
        <v>14</v>
      </c>
      <c r="E732" s="147">
        <v>0</v>
      </c>
      <c r="F732" s="137">
        <v>509.5</v>
      </c>
      <c r="G732" s="137">
        <v>509.5</v>
      </c>
      <c r="H732" s="96">
        <f t="shared" si="13"/>
        <v>100</v>
      </c>
    </row>
    <row r="733" spans="1:10" ht="33.75" customHeight="1" x14ac:dyDescent="0.2">
      <c r="A733" s="128" t="s">
        <v>12</v>
      </c>
      <c r="B733" s="129">
        <v>12</v>
      </c>
      <c r="C733" s="130">
        <v>2</v>
      </c>
      <c r="D733" s="131" t="s">
        <v>14</v>
      </c>
      <c r="E733" s="147" t="s">
        <v>10</v>
      </c>
      <c r="F733" s="137">
        <v>509.5</v>
      </c>
      <c r="G733" s="137">
        <v>509.5</v>
      </c>
      <c r="H733" s="96">
        <f t="shared" si="13"/>
        <v>100</v>
      </c>
    </row>
    <row r="734" spans="1:10" ht="22.5" customHeight="1" x14ac:dyDescent="0.2">
      <c r="A734" s="128" t="s">
        <v>13</v>
      </c>
      <c r="B734" s="129">
        <v>12</v>
      </c>
      <c r="C734" s="130">
        <v>2</v>
      </c>
      <c r="D734" s="131" t="s">
        <v>11</v>
      </c>
      <c r="E734" s="147">
        <v>0</v>
      </c>
      <c r="F734" s="137">
        <v>360.6</v>
      </c>
      <c r="G734" s="137">
        <f>G735</f>
        <v>357.8</v>
      </c>
      <c r="H734" s="96">
        <f t="shared" si="13"/>
        <v>99.223516361619517</v>
      </c>
    </row>
    <row r="735" spans="1:10" ht="33.75" customHeight="1" x14ac:dyDescent="0.2">
      <c r="A735" s="128" t="s">
        <v>12</v>
      </c>
      <c r="B735" s="129">
        <v>12</v>
      </c>
      <c r="C735" s="130">
        <v>2</v>
      </c>
      <c r="D735" s="131" t="s">
        <v>11</v>
      </c>
      <c r="E735" s="147" t="s">
        <v>10</v>
      </c>
      <c r="F735" s="137">
        <v>360.6</v>
      </c>
      <c r="G735" s="137">
        <f>355.7+2.1</f>
        <v>357.8</v>
      </c>
      <c r="H735" s="96">
        <f t="shared" si="13"/>
        <v>99.223516361619517</v>
      </c>
    </row>
    <row r="736" spans="1:10" ht="22.5" customHeight="1" x14ac:dyDescent="0.2">
      <c r="A736" s="128" t="s">
        <v>9</v>
      </c>
      <c r="B736" s="129">
        <v>13</v>
      </c>
      <c r="C736" s="130">
        <v>0</v>
      </c>
      <c r="D736" s="131">
        <v>0</v>
      </c>
      <c r="E736" s="147">
        <v>0</v>
      </c>
      <c r="F736" s="137">
        <v>47678.1</v>
      </c>
      <c r="G736" s="137">
        <v>40488</v>
      </c>
      <c r="H736" s="96">
        <f t="shared" si="13"/>
        <v>84.919491338790763</v>
      </c>
    </row>
    <row r="737" spans="1:8" ht="22.5" customHeight="1" x14ac:dyDescent="0.2">
      <c r="A737" s="128" t="s">
        <v>8</v>
      </c>
      <c r="B737" s="129">
        <v>13</v>
      </c>
      <c r="C737" s="130">
        <v>1</v>
      </c>
      <c r="D737" s="131">
        <v>0</v>
      </c>
      <c r="E737" s="147">
        <v>0</v>
      </c>
      <c r="F737" s="137">
        <v>47678.1</v>
      </c>
      <c r="G737" s="137">
        <v>40488</v>
      </c>
      <c r="H737" s="96">
        <f t="shared" si="13"/>
        <v>84.919491338790763</v>
      </c>
    </row>
    <row r="738" spans="1:8" ht="33.75" customHeight="1" x14ac:dyDescent="0.2">
      <c r="A738" s="128" t="s">
        <v>7</v>
      </c>
      <c r="B738" s="129">
        <v>13</v>
      </c>
      <c r="C738" s="130">
        <v>1</v>
      </c>
      <c r="D738" s="131" t="s">
        <v>6</v>
      </c>
      <c r="E738" s="147">
        <v>0</v>
      </c>
      <c r="F738" s="137">
        <v>47678.1</v>
      </c>
      <c r="G738" s="137">
        <v>40488</v>
      </c>
      <c r="H738" s="96">
        <f t="shared" si="13"/>
        <v>84.919491338790763</v>
      </c>
    </row>
    <row r="739" spans="1:8" ht="12" customHeight="1" x14ac:dyDescent="0.2">
      <c r="A739" s="128" t="s">
        <v>5</v>
      </c>
      <c r="B739" s="129">
        <v>13</v>
      </c>
      <c r="C739" s="130">
        <v>1</v>
      </c>
      <c r="D739" s="131" t="s">
        <v>4</v>
      </c>
      <c r="E739" s="147">
        <v>0</v>
      </c>
      <c r="F739" s="137">
        <v>47678.1</v>
      </c>
      <c r="G739" s="137">
        <v>40488</v>
      </c>
      <c r="H739" s="96">
        <f t="shared" si="13"/>
        <v>84.919491338790763</v>
      </c>
    </row>
    <row r="740" spans="1:8" ht="12" customHeight="1" x14ac:dyDescent="0.2">
      <c r="A740" s="128" t="s">
        <v>3</v>
      </c>
      <c r="B740" s="129">
        <v>13</v>
      </c>
      <c r="C740" s="130">
        <v>1</v>
      </c>
      <c r="D740" s="131" t="s">
        <v>0</v>
      </c>
      <c r="E740" s="147">
        <v>0</v>
      </c>
      <c r="F740" s="137">
        <v>47678.1</v>
      </c>
      <c r="G740" s="137">
        <v>40488</v>
      </c>
      <c r="H740" s="96">
        <f t="shared" si="13"/>
        <v>84.919491338790763</v>
      </c>
    </row>
    <row r="741" spans="1:8" ht="12" customHeight="1" thickBot="1" x14ac:dyDescent="0.25">
      <c r="A741" s="132" t="s">
        <v>2</v>
      </c>
      <c r="B741" s="133">
        <v>13</v>
      </c>
      <c r="C741" s="134">
        <v>1</v>
      </c>
      <c r="D741" s="135" t="s">
        <v>0</v>
      </c>
      <c r="E741" s="148" t="s">
        <v>1</v>
      </c>
      <c r="F741" s="149">
        <v>47678.1</v>
      </c>
      <c r="G741" s="149">
        <v>40488</v>
      </c>
      <c r="H741" s="150">
        <f t="shared" si="13"/>
        <v>84.919491338790763</v>
      </c>
    </row>
    <row r="742" spans="1:8" ht="12.75" customHeight="1" thickBot="1" x14ac:dyDescent="0.25">
      <c r="A742" s="162" t="s">
        <v>749</v>
      </c>
      <c r="B742" s="163"/>
      <c r="C742" s="163"/>
      <c r="D742" s="163"/>
      <c r="E742" s="163"/>
      <c r="F742" s="151">
        <v>2566734.4</v>
      </c>
      <c r="G742" s="152">
        <v>1921032.5</v>
      </c>
      <c r="H742" s="153">
        <f t="shared" ref="H742" si="14">G742/F742*100</f>
        <v>74.843446988515836</v>
      </c>
    </row>
    <row r="743" spans="1:8" ht="25.5" customHeight="1" x14ac:dyDescent="0.2">
      <c r="A743" s="92"/>
      <c r="B743" s="92"/>
      <c r="C743" s="92"/>
      <c r="D743" s="92"/>
      <c r="E743" s="99"/>
      <c r="F743" s="92"/>
      <c r="G743" s="92"/>
    </row>
    <row r="744" spans="1:8" ht="12.75" customHeight="1" x14ac:dyDescent="0.2">
      <c r="A744" s="92"/>
      <c r="B744" s="92"/>
      <c r="C744" s="92"/>
      <c r="D744" s="92"/>
      <c r="E744" s="99"/>
      <c r="F744" s="92"/>
      <c r="G744" s="92"/>
    </row>
    <row r="745" spans="1:8" ht="12.75" customHeight="1" x14ac:dyDescent="0.2">
      <c r="A745" s="92"/>
      <c r="B745" s="92"/>
      <c r="C745" s="92"/>
      <c r="D745" s="92"/>
      <c r="E745" s="99"/>
      <c r="F745" s="92"/>
      <c r="G745" s="92"/>
    </row>
  </sheetData>
  <autoFilter ref="A10:H742"/>
  <mergeCells count="8">
    <mergeCell ref="A2:H2"/>
    <mergeCell ref="A742:E742"/>
    <mergeCell ref="B7:E7"/>
    <mergeCell ref="F7:F8"/>
    <mergeCell ref="G7:G8"/>
    <mergeCell ref="H7:H8"/>
    <mergeCell ref="A3:H3"/>
    <mergeCell ref="A4:H4"/>
  </mergeCells>
  <pageMargins left="0.70866141732283472" right="0.15748031496062992" top="0.19685039370078741" bottom="0.15748031496062992" header="0.31496062992125984" footer="0.19685039370078741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3"/>
  <sheetViews>
    <sheetView zoomScaleNormal="100" workbookViewId="0">
      <pane ySplit="7" topLeftCell="A543" activePane="bottomLeft" state="frozen"/>
      <selection pane="bottomLeft" activeCell="K546" sqref="K546"/>
    </sheetView>
  </sheetViews>
  <sheetFormatPr defaultColWidth="9.28515625" defaultRowHeight="12.75" x14ac:dyDescent="0.2"/>
  <cols>
    <col min="1" max="1" width="55.7109375" style="93" customWidth="1"/>
    <col min="2" max="2" width="7" style="93" customWidth="1"/>
    <col min="3" max="3" width="6.28515625" style="93" customWidth="1"/>
    <col min="4" max="4" width="5.7109375" style="93" customWidth="1"/>
    <col min="5" max="5" width="9.5703125" style="93" customWidth="1"/>
    <col min="6" max="6" width="6" style="100" customWidth="1"/>
    <col min="7" max="7" width="12.140625" style="93" customWidth="1"/>
    <col min="8" max="8" width="13.28515625" style="93" customWidth="1"/>
    <col min="9" max="9" width="9.42578125" style="93" customWidth="1"/>
    <col min="10" max="10" width="9.140625" style="93" customWidth="1"/>
    <col min="11" max="11" width="15.42578125" style="93" customWidth="1"/>
    <col min="12" max="240" width="9.140625" style="93" customWidth="1"/>
    <col min="241" max="16384" width="9.28515625" style="93"/>
  </cols>
  <sheetData>
    <row r="1" spans="1:9" ht="12.75" customHeight="1" x14ac:dyDescent="0.2">
      <c r="A1" s="105"/>
      <c r="B1" s="105"/>
      <c r="C1" s="105"/>
      <c r="D1" s="105"/>
      <c r="E1" s="105"/>
      <c r="F1" s="108"/>
      <c r="G1" s="105"/>
      <c r="H1" s="92"/>
      <c r="I1" s="92"/>
    </row>
    <row r="2" spans="1:9" ht="24" customHeight="1" x14ac:dyDescent="0.2">
      <c r="A2" s="169" t="s">
        <v>742</v>
      </c>
      <c r="B2" s="169"/>
      <c r="C2" s="169"/>
      <c r="D2" s="169"/>
      <c r="E2" s="169"/>
      <c r="F2" s="169"/>
      <c r="G2" s="169"/>
      <c r="H2" s="169"/>
      <c r="I2" s="169"/>
    </row>
    <row r="3" spans="1:9" ht="12.75" customHeight="1" x14ac:dyDescent="0.2">
      <c r="A3" s="5"/>
      <c r="B3" s="5"/>
      <c r="C3" s="5"/>
      <c r="D3" s="5"/>
      <c r="E3" s="5"/>
      <c r="F3" s="114"/>
      <c r="G3" s="5"/>
      <c r="H3" s="92"/>
      <c r="I3" s="92"/>
    </row>
    <row r="4" spans="1:9" ht="12.75" customHeight="1" thickBot="1" x14ac:dyDescent="0.25">
      <c r="A4" s="5"/>
      <c r="B4" s="6"/>
      <c r="C4" s="5"/>
      <c r="D4" s="5"/>
      <c r="E4" s="5"/>
      <c r="F4" s="114"/>
      <c r="G4" s="5"/>
      <c r="H4" s="171" t="s">
        <v>743</v>
      </c>
      <c r="I4" s="171"/>
    </row>
    <row r="5" spans="1:9" ht="12.75" customHeight="1" x14ac:dyDescent="0.2">
      <c r="A5" s="109"/>
      <c r="B5" s="170" t="s">
        <v>359</v>
      </c>
      <c r="C5" s="170"/>
      <c r="D5" s="170"/>
      <c r="E5" s="170"/>
      <c r="F5" s="170"/>
      <c r="G5" s="165" t="s">
        <v>574</v>
      </c>
      <c r="H5" s="165" t="s">
        <v>362</v>
      </c>
      <c r="I5" s="167" t="s">
        <v>360</v>
      </c>
    </row>
    <row r="6" spans="1:9" ht="30" customHeight="1" x14ac:dyDescent="0.2">
      <c r="A6" s="110" t="s">
        <v>358</v>
      </c>
      <c r="B6" s="155" t="s">
        <v>365</v>
      </c>
      <c r="C6" s="155" t="s">
        <v>357</v>
      </c>
      <c r="D6" s="155" t="s">
        <v>356</v>
      </c>
      <c r="E6" s="155" t="s">
        <v>355</v>
      </c>
      <c r="F6" s="155" t="s">
        <v>354</v>
      </c>
      <c r="G6" s="166"/>
      <c r="H6" s="166"/>
      <c r="I6" s="168"/>
    </row>
    <row r="7" spans="1:9" ht="12.75" customHeight="1" thickBot="1" x14ac:dyDescent="0.25">
      <c r="A7" s="106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107">
        <v>7</v>
      </c>
      <c r="H7" s="107">
        <v>8</v>
      </c>
      <c r="I7" s="111">
        <v>9</v>
      </c>
    </row>
    <row r="8" spans="1:9" ht="12.75" customHeight="1" x14ac:dyDescent="0.2">
      <c r="A8" s="184"/>
      <c r="B8" s="184"/>
      <c r="C8" s="184"/>
      <c r="D8" s="184"/>
      <c r="E8" s="184"/>
      <c r="F8" s="184"/>
      <c r="G8" s="184"/>
      <c r="H8" s="184"/>
      <c r="I8" s="185"/>
    </row>
    <row r="9" spans="1:9" x14ac:dyDescent="0.2">
      <c r="A9" s="174" t="s">
        <v>366</v>
      </c>
      <c r="B9" s="175">
        <v>860</v>
      </c>
      <c r="C9" s="94">
        <v>0</v>
      </c>
      <c r="D9" s="94">
        <v>0</v>
      </c>
      <c r="E9" s="95">
        <v>0</v>
      </c>
      <c r="F9" s="98">
        <v>0</v>
      </c>
      <c r="G9" s="96">
        <v>16972.599999999999</v>
      </c>
      <c r="H9" s="96">
        <v>10048.299999999999</v>
      </c>
      <c r="I9" s="112">
        <f>H9/G9*100</f>
        <v>59.203068475071582</v>
      </c>
    </row>
    <row r="10" spans="1:9" x14ac:dyDescent="0.2">
      <c r="A10" s="174" t="s">
        <v>353</v>
      </c>
      <c r="B10" s="175">
        <v>860</v>
      </c>
      <c r="C10" s="94">
        <v>1</v>
      </c>
      <c r="D10" s="94">
        <v>0</v>
      </c>
      <c r="E10" s="95">
        <v>0</v>
      </c>
      <c r="F10" s="98">
        <v>0</v>
      </c>
      <c r="G10" s="96">
        <v>16972.599999999999</v>
      </c>
      <c r="H10" s="96">
        <v>10048.299999999999</v>
      </c>
      <c r="I10" s="112">
        <f t="shared" ref="I10:I59" si="0">H10/G10*100</f>
        <v>59.203068475071582</v>
      </c>
    </row>
    <row r="11" spans="1:9" ht="22.5" x14ac:dyDescent="0.2">
      <c r="A11" s="174" t="s">
        <v>352</v>
      </c>
      <c r="B11" s="175">
        <v>860</v>
      </c>
      <c r="C11" s="94">
        <v>1</v>
      </c>
      <c r="D11" s="94">
        <v>2</v>
      </c>
      <c r="E11" s="95">
        <v>0</v>
      </c>
      <c r="F11" s="98">
        <v>0</v>
      </c>
      <c r="G11" s="96">
        <v>2203.1</v>
      </c>
      <c r="H11" s="96">
        <v>1488.8</v>
      </c>
      <c r="I11" s="112">
        <f t="shared" si="0"/>
        <v>67.577504425582134</v>
      </c>
    </row>
    <row r="12" spans="1:9" ht="22.5" x14ac:dyDescent="0.2">
      <c r="A12" s="174" t="s">
        <v>599</v>
      </c>
      <c r="B12" s="175">
        <v>860</v>
      </c>
      <c r="C12" s="94">
        <v>1</v>
      </c>
      <c r="D12" s="94">
        <v>2</v>
      </c>
      <c r="E12" s="95" t="s">
        <v>349</v>
      </c>
      <c r="F12" s="98">
        <v>0</v>
      </c>
      <c r="G12" s="96">
        <v>2203.1</v>
      </c>
      <c r="H12" s="96">
        <v>1488.8</v>
      </c>
      <c r="I12" s="112">
        <f t="shared" si="0"/>
        <v>67.577504425582134</v>
      </c>
    </row>
    <row r="13" spans="1:9" ht="22.5" x14ac:dyDescent="0.2">
      <c r="A13" s="174" t="s">
        <v>600</v>
      </c>
      <c r="B13" s="175">
        <v>860</v>
      </c>
      <c r="C13" s="94">
        <v>1</v>
      </c>
      <c r="D13" s="94">
        <v>2</v>
      </c>
      <c r="E13" s="95" t="s">
        <v>351</v>
      </c>
      <c r="F13" s="98">
        <v>0</v>
      </c>
      <c r="G13" s="96">
        <v>2203.1</v>
      </c>
      <c r="H13" s="96">
        <v>1488.8</v>
      </c>
      <c r="I13" s="112">
        <f t="shared" si="0"/>
        <v>67.577504425582134</v>
      </c>
    </row>
    <row r="14" spans="1:9" x14ac:dyDescent="0.2">
      <c r="A14" s="174" t="s">
        <v>652</v>
      </c>
      <c r="B14" s="175">
        <v>860</v>
      </c>
      <c r="C14" s="94">
        <v>1</v>
      </c>
      <c r="D14" s="94">
        <v>2</v>
      </c>
      <c r="E14" s="95" t="s">
        <v>351</v>
      </c>
      <c r="F14" s="98">
        <v>100</v>
      </c>
      <c r="G14" s="96">
        <v>1554.2</v>
      </c>
      <c r="H14" s="96">
        <v>839.9</v>
      </c>
      <c r="I14" s="112">
        <f t="shared" si="0"/>
        <v>54.040664007206274</v>
      </c>
    </row>
    <row r="15" spans="1:9" x14ac:dyDescent="0.2">
      <c r="A15" s="174" t="s">
        <v>652</v>
      </c>
      <c r="B15" s="175">
        <v>860</v>
      </c>
      <c r="C15" s="94">
        <v>1</v>
      </c>
      <c r="D15" s="94">
        <v>2</v>
      </c>
      <c r="E15" s="95" t="s">
        <v>654</v>
      </c>
      <c r="F15" s="98">
        <v>100</v>
      </c>
      <c r="G15" s="96">
        <v>648.9</v>
      </c>
      <c r="H15" s="96">
        <v>648.9</v>
      </c>
      <c r="I15" s="112">
        <f t="shared" si="0"/>
        <v>100</v>
      </c>
    </row>
    <row r="16" spans="1:9" ht="33.75" x14ac:dyDescent="0.2">
      <c r="A16" s="174" t="s">
        <v>350</v>
      </c>
      <c r="B16" s="175">
        <v>860</v>
      </c>
      <c r="C16" s="94">
        <v>1</v>
      </c>
      <c r="D16" s="94">
        <v>3</v>
      </c>
      <c r="E16" s="95">
        <v>0</v>
      </c>
      <c r="F16" s="98">
        <v>0</v>
      </c>
      <c r="G16" s="96">
        <v>14769.5</v>
      </c>
      <c r="H16" s="96">
        <v>8559.5</v>
      </c>
      <c r="I16" s="112">
        <f t="shared" si="0"/>
        <v>57.953891465520158</v>
      </c>
    </row>
    <row r="17" spans="1:9" ht="22.5" x14ac:dyDescent="0.2">
      <c r="A17" s="174" t="s">
        <v>599</v>
      </c>
      <c r="B17" s="175">
        <v>860</v>
      </c>
      <c r="C17" s="94">
        <v>1</v>
      </c>
      <c r="D17" s="94">
        <v>3</v>
      </c>
      <c r="E17" s="95" t="s">
        <v>349</v>
      </c>
      <c r="F17" s="98">
        <v>0</v>
      </c>
      <c r="G17" s="96">
        <v>14769.5</v>
      </c>
      <c r="H17" s="96">
        <v>8559.5</v>
      </c>
      <c r="I17" s="112">
        <f t="shared" si="0"/>
        <v>57.953891465520158</v>
      </c>
    </row>
    <row r="18" spans="1:9" ht="33.75" x14ac:dyDescent="0.2">
      <c r="A18" s="174" t="s">
        <v>655</v>
      </c>
      <c r="B18" s="175">
        <v>860</v>
      </c>
      <c r="C18" s="94">
        <v>1</v>
      </c>
      <c r="D18" s="94">
        <v>3</v>
      </c>
      <c r="E18" s="95" t="s">
        <v>348</v>
      </c>
      <c r="F18" s="98">
        <v>0</v>
      </c>
      <c r="G18" s="96">
        <v>14769.5</v>
      </c>
      <c r="H18" s="96">
        <v>8559.5</v>
      </c>
      <c r="I18" s="112">
        <f t="shared" si="0"/>
        <v>57.953891465520158</v>
      </c>
    </row>
    <row r="19" spans="1:9" x14ac:dyDescent="0.2">
      <c r="A19" s="174" t="s">
        <v>652</v>
      </c>
      <c r="B19" s="175">
        <v>860</v>
      </c>
      <c r="C19" s="94">
        <v>1</v>
      </c>
      <c r="D19" s="94">
        <v>3</v>
      </c>
      <c r="E19" s="95" t="s">
        <v>348</v>
      </c>
      <c r="F19" s="98">
        <v>100</v>
      </c>
      <c r="G19" s="96">
        <v>6692.8</v>
      </c>
      <c r="H19" s="96">
        <v>3313.7</v>
      </c>
      <c r="I19" s="112">
        <f t="shared" si="0"/>
        <v>49.511415252211329</v>
      </c>
    </row>
    <row r="20" spans="1:9" ht="22.5" x14ac:dyDescent="0.2">
      <c r="A20" s="174" t="s">
        <v>53</v>
      </c>
      <c r="B20" s="175">
        <v>860</v>
      </c>
      <c r="C20" s="94">
        <v>1</v>
      </c>
      <c r="D20" s="94">
        <v>3</v>
      </c>
      <c r="E20" s="95" t="s">
        <v>348</v>
      </c>
      <c r="F20" s="98" t="s">
        <v>52</v>
      </c>
      <c r="G20" s="96">
        <v>209.4</v>
      </c>
      <c r="H20" s="96">
        <v>59.4</v>
      </c>
      <c r="I20" s="112">
        <f t="shared" si="0"/>
        <v>28.366762177650429</v>
      </c>
    </row>
    <row r="21" spans="1:9" ht="22.5" x14ac:dyDescent="0.2">
      <c r="A21" s="174" t="s">
        <v>27</v>
      </c>
      <c r="B21" s="175">
        <v>860</v>
      </c>
      <c r="C21" s="94">
        <v>1</v>
      </c>
      <c r="D21" s="94">
        <v>3</v>
      </c>
      <c r="E21" s="95" t="s">
        <v>348</v>
      </c>
      <c r="F21" s="98" t="s">
        <v>25</v>
      </c>
      <c r="G21" s="96">
        <v>3805.1</v>
      </c>
      <c r="H21" s="96">
        <v>1159.7</v>
      </c>
      <c r="I21" s="112">
        <f t="shared" si="0"/>
        <v>30.47751701663557</v>
      </c>
    </row>
    <row r="22" spans="1:9" x14ac:dyDescent="0.2">
      <c r="A22" s="174" t="s">
        <v>51</v>
      </c>
      <c r="B22" s="175">
        <v>860</v>
      </c>
      <c r="C22" s="94">
        <v>1</v>
      </c>
      <c r="D22" s="94">
        <v>3</v>
      </c>
      <c r="E22" s="95" t="s">
        <v>348</v>
      </c>
      <c r="F22" s="98" t="s">
        <v>50</v>
      </c>
      <c r="G22" s="96">
        <v>10</v>
      </c>
      <c r="H22" s="96"/>
      <c r="I22" s="112"/>
    </row>
    <row r="23" spans="1:9" x14ac:dyDescent="0.2">
      <c r="A23" s="174" t="s">
        <v>37</v>
      </c>
      <c r="B23" s="175">
        <v>860</v>
      </c>
      <c r="C23" s="94">
        <v>1</v>
      </c>
      <c r="D23" s="94">
        <v>3</v>
      </c>
      <c r="E23" s="95" t="s">
        <v>348</v>
      </c>
      <c r="F23" s="98" t="s">
        <v>35</v>
      </c>
      <c r="G23" s="96">
        <v>16.600000000000001</v>
      </c>
      <c r="H23" s="96"/>
      <c r="I23" s="112"/>
    </row>
    <row r="24" spans="1:9" x14ac:dyDescent="0.2">
      <c r="A24" s="174" t="s">
        <v>104</v>
      </c>
      <c r="B24" s="175">
        <v>860</v>
      </c>
      <c r="C24" s="94">
        <v>1</v>
      </c>
      <c r="D24" s="94">
        <v>3</v>
      </c>
      <c r="E24" s="95" t="s">
        <v>348</v>
      </c>
      <c r="F24" s="98" t="s">
        <v>103</v>
      </c>
      <c r="G24" s="96">
        <v>20.2</v>
      </c>
      <c r="H24" s="96">
        <v>11.2</v>
      </c>
      <c r="I24" s="112">
        <f t="shared" si="0"/>
        <v>55.445544554455438</v>
      </c>
    </row>
    <row r="25" spans="1:9" ht="22.5" x14ac:dyDescent="0.2">
      <c r="A25" s="174" t="s">
        <v>47</v>
      </c>
      <c r="B25" s="175">
        <v>860</v>
      </c>
      <c r="C25" s="94">
        <v>1</v>
      </c>
      <c r="D25" s="94">
        <v>3</v>
      </c>
      <c r="E25" s="95" t="s">
        <v>656</v>
      </c>
      <c r="F25" s="98">
        <v>100</v>
      </c>
      <c r="G25" s="96">
        <v>1357.8</v>
      </c>
      <c r="H25" s="96">
        <v>1357.8</v>
      </c>
      <c r="I25" s="112">
        <f t="shared" si="0"/>
        <v>100</v>
      </c>
    </row>
    <row r="26" spans="1:9" ht="22.5" x14ac:dyDescent="0.2">
      <c r="A26" s="174" t="s">
        <v>657</v>
      </c>
      <c r="B26" s="175">
        <v>860</v>
      </c>
      <c r="C26" s="94">
        <v>1</v>
      </c>
      <c r="D26" s="94">
        <v>3</v>
      </c>
      <c r="E26" s="95" t="s">
        <v>658</v>
      </c>
      <c r="F26" s="98">
        <v>0</v>
      </c>
      <c r="G26" s="96">
        <v>2555.4</v>
      </c>
      <c r="H26" s="96">
        <v>2555.4</v>
      </c>
      <c r="I26" s="112">
        <f t="shared" si="0"/>
        <v>100</v>
      </c>
    </row>
    <row r="27" spans="1:9" ht="22.5" x14ac:dyDescent="0.2">
      <c r="A27" s="174" t="s">
        <v>45</v>
      </c>
      <c r="B27" s="175">
        <v>860</v>
      </c>
      <c r="C27" s="94">
        <v>1</v>
      </c>
      <c r="D27" s="94">
        <v>3</v>
      </c>
      <c r="E27" s="95" t="s">
        <v>658</v>
      </c>
      <c r="F27" s="98" t="s">
        <v>44</v>
      </c>
      <c r="G27" s="96">
        <v>783</v>
      </c>
      <c r="H27" s="96">
        <v>783</v>
      </c>
      <c r="I27" s="112">
        <f t="shared" si="0"/>
        <v>100</v>
      </c>
    </row>
    <row r="28" spans="1:9" ht="22.5" x14ac:dyDescent="0.2">
      <c r="A28" s="174" t="s">
        <v>53</v>
      </c>
      <c r="B28" s="175">
        <v>860</v>
      </c>
      <c r="C28" s="94">
        <v>1</v>
      </c>
      <c r="D28" s="94">
        <v>3</v>
      </c>
      <c r="E28" s="95" t="s">
        <v>658</v>
      </c>
      <c r="F28" s="98" t="s">
        <v>52</v>
      </c>
      <c r="G28" s="96">
        <v>47.1</v>
      </c>
      <c r="H28" s="96">
        <v>47.2</v>
      </c>
      <c r="I28" s="112">
        <v>100</v>
      </c>
    </row>
    <row r="29" spans="1:9" ht="22.5" x14ac:dyDescent="0.2">
      <c r="A29" s="174" t="s">
        <v>27</v>
      </c>
      <c r="B29" s="175">
        <v>860</v>
      </c>
      <c r="C29" s="94">
        <v>1</v>
      </c>
      <c r="D29" s="94">
        <v>3</v>
      </c>
      <c r="E29" s="95" t="s">
        <v>658</v>
      </c>
      <c r="F29" s="98" t="s">
        <v>25</v>
      </c>
      <c r="G29" s="96">
        <v>1716</v>
      </c>
      <c r="H29" s="96">
        <v>1716</v>
      </c>
      <c r="I29" s="112">
        <f t="shared" si="0"/>
        <v>100</v>
      </c>
    </row>
    <row r="30" spans="1:9" x14ac:dyDescent="0.2">
      <c r="A30" s="174" t="s">
        <v>37</v>
      </c>
      <c r="B30" s="175">
        <v>860</v>
      </c>
      <c r="C30" s="94">
        <v>1</v>
      </c>
      <c r="D30" s="94">
        <v>3</v>
      </c>
      <c r="E30" s="95" t="s">
        <v>658</v>
      </c>
      <c r="F30" s="98" t="s">
        <v>35</v>
      </c>
      <c r="G30" s="96">
        <v>3.7</v>
      </c>
      <c r="H30" s="96">
        <v>3.7</v>
      </c>
      <c r="I30" s="112">
        <f t="shared" si="0"/>
        <v>100</v>
      </c>
    </row>
    <row r="31" spans="1:9" x14ac:dyDescent="0.2">
      <c r="A31" s="174" t="s">
        <v>104</v>
      </c>
      <c r="B31" s="175">
        <v>860</v>
      </c>
      <c r="C31" s="94">
        <v>1</v>
      </c>
      <c r="D31" s="94">
        <v>3</v>
      </c>
      <c r="E31" s="95" t="s">
        <v>658</v>
      </c>
      <c r="F31" s="98" t="s">
        <v>103</v>
      </c>
      <c r="G31" s="96">
        <v>5.5</v>
      </c>
      <c r="H31" s="96">
        <v>5.5</v>
      </c>
      <c r="I31" s="112">
        <f t="shared" si="0"/>
        <v>100</v>
      </c>
    </row>
    <row r="32" spans="1:9" x14ac:dyDescent="0.2">
      <c r="A32" s="174" t="s">
        <v>102</v>
      </c>
      <c r="B32" s="175">
        <v>860</v>
      </c>
      <c r="C32" s="94">
        <v>1</v>
      </c>
      <c r="D32" s="94">
        <v>3</v>
      </c>
      <c r="E32" s="95" t="s">
        <v>659</v>
      </c>
      <c r="F32" s="98">
        <v>0</v>
      </c>
      <c r="G32" s="96">
        <v>51.5</v>
      </c>
      <c r="H32" s="96">
        <v>51.5</v>
      </c>
      <c r="I32" s="112">
        <f t="shared" si="0"/>
        <v>100</v>
      </c>
    </row>
    <row r="33" spans="1:9" ht="22.5" x14ac:dyDescent="0.2">
      <c r="A33" s="174" t="s">
        <v>53</v>
      </c>
      <c r="B33" s="175">
        <v>860</v>
      </c>
      <c r="C33" s="94">
        <v>1</v>
      </c>
      <c r="D33" s="94">
        <v>3</v>
      </c>
      <c r="E33" s="95" t="s">
        <v>659</v>
      </c>
      <c r="F33" s="98" t="s">
        <v>52</v>
      </c>
      <c r="G33" s="96">
        <v>51.5</v>
      </c>
      <c r="H33" s="96">
        <v>51.5</v>
      </c>
      <c r="I33" s="112">
        <f t="shared" si="0"/>
        <v>100</v>
      </c>
    </row>
    <row r="34" spans="1:9" x14ac:dyDescent="0.2">
      <c r="A34" s="174" t="s">
        <v>24</v>
      </c>
      <c r="B34" s="175">
        <v>860</v>
      </c>
      <c r="C34" s="94">
        <v>1</v>
      </c>
      <c r="D34" s="94">
        <v>3</v>
      </c>
      <c r="E34" s="95" t="s">
        <v>660</v>
      </c>
      <c r="F34" s="98">
        <v>0</v>
      </c>
      <c r="G34" s="96">
        <v>11.2</v>
      </c>
      <c r="H34" s="96">
        <v>11.2</v>
      </c>
      <c r="I34" s="112">
        <f t="shared" si="0"/>
        <v>100</v>
      </c>
    </row>
    <row r="35" spans="1:9" ht="22.5" x14ac:dyDescent="0.2">
      <c r="A35" s="174" t="s">
        <v>27</v>
      </c>
      <c r="B35" s="175">
        <v>860</v>
      </c>
      <c r="C35" s="94">
        <v>1</v>
      </c>
      <c r="D35" s="94">
        <v>3</v>
      </c>
      <c r="E35" s="95" t="s">
        <v>660</v>
      </c>
      <c r="F35" s="98" t="s">
        <v>25</v>
      </c>
      <c r="G35" s="96">
        <v>11.2</v>
      </c>
      <c r="H35" s="96">
        <v>11.2</v>
      </c>
      <c r="I35" s="112">
        <f t="shared" si="0"/>
        <v>100</v>
      </c>
    </row>
    <row r="36" spans="1:9" x14ac:dyDescent="0.2">
      <c r="A36" s="174" t="s">
        <v>23</v>
      </c>
      <c r="B36" s="175">
        <v>860</v>
      </c>
      <c r="C36" s="94">
        <v>1</v>
      </c>
      <c r="D36" s="94">
        <v>3</v>
      </c>
      <c r="E36" s="95" t="s">
        <v>661</v>
      </c>
      <c r="F36" s="98">
        <v>0</v>
      </c>
      <c r="G36" s="96">
        <v>19.399999999999999</v>
      </c>
      <c r="H36" s="96">
        <v>19.399999999999999</v>
      </c>
      <c r="I36" s="112">
        <f t="shared" si="0"/>
        <v>100</v>
      </c>
    </row>
    <row r="37" spans="1:9" ht="22.5" x14ac:dyDescent="0.2">
      <c r="A37" s="174" t="s">
        <v>27</v>
      </c>
      <c r="B37" s="175">
        <v>860</v>
      </c>
      <c r="C37" s="94">
        <v>1</v>
      </c>
      <c r="D37" s="94">
        <v>3</v>
      </c>
      <c r="E37" s="95" t="s">
        <v>661</v>
      </c>
      <c r="F37" s="98" t="s">
        <v>25</v>
      </c>
      <c r="G37" s="96">
        <v>19.399999999999999</v>
      </c>
      <c r="H37" s="96">
        <v>19.399999999999999</v>
      </c>
      <c r="I37" s="112">
        <f t="shared" si="0"/>
        <v>100</v>
      </c>
    </row>
    <row r="38" spans="1:9" x14ac:dyDescent="0.2">
      <c r="A38" s="174" t="s">
        <v>22</v>
      </c>
      <c r="B38" s="175">
        <v>860</v>
      </c>
      <c r="C38" s="94">
        <v>1</v>
      </c>
      <c r="D38" s="94">
        <v>3</v>
      </c>
      <c r="E38" s="95" t="s">
        <v>662</v>
      </c>
      <c r="F38" s="98">
        <v>0</v>
      </c>
      <c r="G38" s="96">
        <v>5.0999999999999996</v>
      </c>
      <c r="H38" s="96">
        <v>5.0999999999999996</v>
      </c>
      <c r="I38" s="112">
        <f t="shared" si="0"/>
        <v>100</v>
      </c>
    </row>
    <row r="39" spans="1:9" ht="22.5" x14ac:dyDescent="0.2">
      <c r="A39" s="174" t="s">
        <v>27</v>
      </c>
      <c r="B39" s="175">
        <v>860</v>
      </c>
      <c r="C39" s="94">
        <v>1</v>
      </c>
      <c r="D39" s="94">
        <v>3</v>
      </c>
      <c r="E39" s="95" t="s">
        <v>662</v>
      </c>
      <c r="F39" s="98" t="s">
        <v>25</v>
      </c>
      <c r="G39" s="96">
        <v>5.0999999999999996</v>
      </c>
      <c r="H39" s="96">
        <v>5.0999999999999996</v>
      </c>
      <c r="I39" s="112">
        <f t="shared" si="0"/>
        <v>100</v>
      </c>
    </row>
    <row r="40" spans="1:9" ht="22.5" x14ac:dyDescent="0.2">
      <c r="A40" s="174" t="s">
        <v>663</v>
      </c>
      <c r="B40" s="175">
        <v>860</v>
      </c>
      <c r="C40" s="94">
        <v>1</v>
      </c>
      <c r="D40" s="94">
        <v>3</v>
      </c>
      <c r="E40" s="95" t="s">
        <v>664</v>
      </c>
      <c r="F40" s="98">
        <v>0</v>
      </c>
      <c r="G40" s="96">
        <v>15.1</v>
      </c>
      <c r="H40" s="96">
        <v>15.1</v>
      </c>
      <c r="I40" s="112">
        <f t="shared" si="0"/>
        <v>100</v>
      </c>
    </row>
    <row r="41" spans="1:9" ht="22.5" x14ac:dyDescent="0.2">
      <c r="A41" s="174" t="s">
        <v>27</v>
      </c>
      <c r="B41" s="175">
        <v>860</v>
      </c>
      <c r="C41" s="94">
        <v>1</v>
      </c>
      <c r="D41" s="94">
        <v>3</v>
      </c>
      <c r="E41" s="95" t="s">
        <v>664</v>
      </c>
      <c r="F41" s="98" t="s">
        <v>25</v>
      </c>
      <c r="G41" s="96">
        <v>15.1</v>
      </c>
      <c r="H41" s="96">
        <v>15.1</v>
      </c>
      <c r="I41" s="112">
        <f t="shared" si="0"/>
        <v>100</v>
      </c>
    </row>
    <row r="42" spans="1:9" x14ac:dyDescent="0.2">
      <c r="A42" s="174" t="s">
        <v>367</v>
      </c>
      <c r="B42" s="175">
        <v>861</v>
      </c>
      <c r="C42" s="94">
        <v>0</v>
      </c>
      <c r="D42" s="94">
        <v>0</v>
      </c>
      <c r="E42" s="95">
        <v>0</v>
      </c>
      <c r="F42" s="98">
        <v>0</v>
      </c>
      <c r="G42" s="96">
        <v>58206.9</v>
      </c>
      <c r="H42" s="96">
        <v>48373.4</v>
      </c>
      <c r="I42" s="112">
        <f t="shared" si="0"/>
        <v>83.105954792301262</v>
      </c>
    </row>
    <row r="43" spans="1:9" x14ac:dyDescent="0.2">
      <c r="A43" s="174" t="s">
        <v>353</v>
      </c>
      <c r="B43" s="175">
        <v>861</v>
      </c>
      <c r="C43" s="94">
        <v>1</v>
      </c>
      <c r="D43" s="94">
        <v>0</v>
      </c>
      <c r="E43" s="95">
        <v>0</v>
      </c>
      <c r="F43" s="98">
        <v>0</v>
      </c>
      <c r="G43" s="96">
        <v>10528.8</v>
      </c>
      <c r="H43" s="96">
        <v>7885.4</v>
      </c>
      <c r="I43" s="112">
        <f t="shared" si="0"/>
        <v>74.893625104475348</v>
      </c>
    </row>
    <row r="44" spans="1:9" ht="22.5" x14ac:dyDescent="0.2">
      <c r="A44" s="174" t="s">
        <v>343</v>
      </c>
      <c r="B44" s="175">
        <v>861</v>
      </c>
      <c r="C44" s="94">
        <v>1</v>
      </c>
      <c r="D44" s="94">
        <v>6</v>
      </c>
      <c r="E44" s="95">
        <v>0</v>
      </c>
      <c r="F44" s="98">
        <v>0</v>
      </c>
      <c r="G44" s="96">
        <v>10292</v>
      </c>
      <c r="H44" s="96">
        <v>7648.8</v>
      </c>
      <c r="I44" s="112">
        <f t="shared" si="0"/>
        <v>74.317916828604751</v>
      </c>
    </row>
    <row r="45" spans="1:9" ht="22.5" x14ac:dyDescent="0.2">
      <c r="A45" s="174" t="s">
        <v>601</v>
      </c>
      <c r="B45" s="175">
        <v>861</v>
      </c>
      <c r="C45" s="94">
        <v>1</v>
      </c>
      <c r="D45" s="94">
        <v>6</v>
      </c>
      <c r="E45" s="95" t="s">
        <v>48</v>
      </c>
      <c r="F45" s="98">
        <v>0</v>
      </c>
      <c r="G45" s="96">
        <v>10292</v>
      </c>
      <c r="H45" s="96">
        <v>7648.8</v>
      </c>
      <c r="I45" s="112">
        <f t="shared" si="0"/>
        <v>74.317916828604751</v>
      </c>
    </row>
    <row r="46" spans="1:9" x14ac:dyDescent="0.2">
      <c r="A46" s="174" t="s">
        <v>652</v>
      </c>
      <c r="B46" s="175">
        <v>861</v>
      </c>
      <c r="C46" s="94">
        <v>1</v>
      </c>
      <c r="D46" s="94">
        <v>6</v>
      </c>
      <c r="E46" s="95" t="s">
        <v>48</v>
      </c>
      <c r="F46" s="98">
        <v>100</v>
      </c>
      <c r="G46" s="96">
        <v>6424.6</v>
      </c>
      <c r="H46" s="96">
        <v>3903.9</v>
      </c>
      <c r="I46" s="112">
        <f t="shared" si="0"/>
        <v>60.76487252124646</v>
      </c>
    </row>
    <row r="47" spans="1:9" ht="22.5" x14ac:dyDescent="0.2">
      <c r="A47" s="174" t="s">
        <v>53</v>
      </c>
      <c r="B47" s="175">
        <v>861</v>
      </c>
      <c r="C47" s="94">
        <v>1</v>
      </c>
      <c r="D47" s="94">
        <v>6</v>
      </c>
      <c r="E47" s="95" t="s">
        <v>48</v>
      </c>
      <c r="F47" s="98" t="s">
        <v>52</v>
      </c>
      <c r="G47" s="96">
        <v>135.4</v>
      </c>
      <c r="H47" s="96">
        <f>158.9-23.5</f>
        <v>135.4</v>
      </c>
      <c r="I47" s="112">
        <f t="shared" si="0"/>
        <v>100</v>
      </c>
    </row>
    <row r="48" spans="1:9" ht="22.5" x14ac:dyDescent="0.2">
      <c r="A48" s="174" t="s">
        <v>27</v>
      </c>
      <c r="B48" s="175">
        <v>861</v>
      </c>
      <c r="C48" s="94">
        <v>1</v>
      </c>
      <c r="D48" s="94">
        <v>6</v>
      </c>
      <c r="E48" s="95" t="s">
        <v>48</v>
      </c>
      <c r="F48" s="98" t="s">
        <v>25</v>
      </c>
      <c r="G48" s="96">
        <v>482.3</v>
      </c>
      <c r="H48" s="96">
        <f>383+23.5</f>
        <v>406.5</v>
      </c>
      <c r="I48" s="112">
        <f t="shared" si="0"/>
        <v>84.283640887414464</v>
      </c>
    </row>
    <row r="49" spans="1:10" ht="67.5" x14ac:dyDescent="0.2">
      <c r="A49" s="174" t="s">
        <v>39</v>
      </c>
      <c r="B49" s="175">
        <v>861</v>
      </c>
      <c r="C49" s="94">
        <v>1</v>
      </c>
      <c r="D49" s="94">
        <v>6</v>
      </c>
      <c r="E49" s="95" t="s">
        <v>48</v>
      </c>
      <c r="F49" s="98" t="s">
        <v>38</v>
      </c>
      <c r="G49" s="96">
        <v>46.3</v>
      </c>
      <c r="H49" s="96"/>
      <c r="I49" s="112"/>
    </row>
    <row r="50" spans="1:10" x14ac:dyDescent="0.2">
      <c r="A50" s="174" t="s">
        <v>37</v>
      </c>
      <c r="B50" s="175">
        <v>861</v>
      </c>
      <c r="C50" s="94">
        <v>1</v>
      </c>
      <c r="D50" s="94">
        <v>6</v>
      </c>
      <c r="E50" s="95" t="s">
        <v>48</v>
      </c>
      <c r="F50" s="98" t="s">
        <v>35</v>
      </c>
      <c r="G50" s="96">
        <v>0.9</v>
      </c>
      <c r="H50" s="96">
        <v>0.5</v>
      </c>
      <c r="I50" s="112">
        <f t="shared" si="0"/>
        <v>55.555555555555557</v>
      </c>
    </row>
    <row r="51" spans="1:10" x14ac:dyDescent="0.2">
      <c r="A51" s="174" t="s">
        <v>104</v>
      </c>
      <c r="B51" s="175">
        <v>861</v>
      </c>
      <c r="C51" s="94">
        <v>1</v>
      </c>
      <c r="D51" s="94">
        <v>6</v>
      </c>
      <c r="E51" s="95" t="s">
        <v>48</v>
      </c>
      <c r="F51" s="98" t="s">
        <v>103</v>
      </c>
      <c r="G51" s="96">
        <v>56.8</v>
      </c>
      <c r="H51" s="96">
        <v>56.8</v>
      </c>
      <c r="I51" s="112">
        <f t="shared" si="0"/>
        <v>100</v>
      </c>
    </row>
    <row r="52" spans="1:10" ht="22.5" x14ac:dyDescent="0.2">
      <c r="A52" s="174" t="s">
        <v>47</v>
      </c>
      <c r="B52" s="175">
        <v>861</v>
      </c>
      <c r="C52" s="94">
        <v>1</v>
      </c>
      <c r="D52" s="94">
        <v>6</v>
      </c>
      <c r="E52" s="95" t="s">
        <v>46</v>
      </c>
      <c r="F52" s="98">
        <v>0</v>
      </c>
      <c r="G52" s="96">
        <f>G53</f>
        <v>2592.9</v>
      </c>
      <c r="H52" s="96">
        <f>H53</f>
        <v>2592.9</v>
      </c>
      <c r="I52" s="112">
        <f t="shared" si="0"/>
        <v>100</v>
      </c>
    </row>
    <row r="53" spans="1:10" x14ac:dyDescent="0.2">
      <c r="A53" s="174" t="s">
        <v>652</v>
      </c>
      <c r="B53" s="175">
        <v>861</v>
      </c>
      <c r="C53" s="94">
        <v>1</v>
      </c>
      <c r="D53" s="94">
        <v>6</v>
      </c>
      <c r="E53" s="95" t="s">
        <v>46</v>
      </c>
      <c r="F53" s="98">
        <v>100</v>
      </c>
      <c r="G53" s="96">
        <v>2592.9</v>
      </c>
      <c r="H53" s="96">
        <v>2592.9</v>
      </c>
      <c r="I53" s="112">
        <f t="shared" si="0"/>
        <v>100</v>
      </c>
      <c r="J53" s="97"/>
    </row>
    <row r="54" spans="1:10" ht="22.5" x14ac:dyDescent="0.2">
      <c r="A54" s="174" t="s">
        <v>657</v>
      </c>
      <c r="B54" s="175">
        <v>861</v>
      </c>
      <c r="C54" s="94">
        <v>1</v>
      </c>
      <c r="D54" s="94">
        <v>6</v>
      </c>
      <c r="E54" s="95" t="s">
        <v>36</v>
      </c>
      <c r="F54" s="98">
        <v>0</v>
      </c>
      <c r="G54" s="96">
        <v>558.79999999999995</v>
      </c>
      <c r="H54" s="96">
        <v>558.79999999999995</v>
      </c>
      <c r="I54" s="112">
        <f t="shared" si="0"/>
        <v>100</v>
      </c>
    </row>
    <row r="55" spans="1:10" ht="22.5" x14ac:dyDescent="0.2">
      <c r="A55" s="174" t="s">
        <v>53</v>
      </c>
      <c r="B55" s="175">
        <v>861</v>
      </c>
      <c r="C55" s="94">
        <v>1</v>
      </c>
      <c r="D55" s="94">
        <v>6</v>
      </c>
      <c r="E55" s="95" t="s">
        <v>36</v>
      </c>
      <c r="F55" s="98" t="s">
        <v>52</v>
      </c>
      <c r="G55" s="96">
        <v>148.9</v>
      </c>
      <c r="H55" s="96">
        <v>148.9</v>
      </c>
      <c r="I55" s="112">
        <f t="shared" si="0"/>
        <v>100</v>
      </c>
    </row>
    <row r="56" spans="1:10" ht="22.5" x14ac:dyDescent="0.2">
      <c r="A56" s="174" t="s">
        <v>27</v>
      </c>
      <c r="B56" s="175">
        <v>861</v>
      </c>
      <c r="C56" s="94">
        <v>1</v>
      </c>
      <c r="D56" s="94">
        <v>6</v>
      </c>
      <c r="E56" s="95" t="s">
        <v>36</v>
      </c>
      <c r="F56" s="98" t="s">
        <v>25</v>
      </c>
      <c r="G56" s="96">
        <v>353.4</v>
      </c>
      <c r="H56" s="96">
        <v>353.4</v>
      </c>
      <c r="I56" s="112">
        <f t="shared" si="0"/>
        <v>100</v>
      </c>
    </row>
    <row r="57" spans="1:10" ht="67.5" x14ac:dyDescent="0.2">
      <c r="A57" s="174" t="s">
        <v>39</v>
      </c>
      <c r="B57" s="175">
        <v>861</v>
      </c>
      <c r="C57" s="94">
        <v>1</v>
      </c>
      <c r="D57" s="94">
        <v>6</v>
      </c>
      <c r="E57" s="95" t="s">
        <v>36</v>
      </c>
      <c r="F57" s="98" t="s">
        <v>38</v>
      </c>
      <c r="G57" s="96">
        <v>15</v>
      </c>
      <c r="H57" s="96">
        <v>15</v>
      </c>
      <c r="I57" s="112">
        <f t="shared" si="0"/>
        <v>100</v>
      </c>
    </row>
    <row r="58" spans="1:10" x14ac:dyDescent="0.2">
      <c r="A58" s="174" t="s">
        <v>37</v>
      </c>
      <c r="B58" s="175">
        <v>861</v>
      </c>
      <c r="C58" s="94">
        <v>1</v>
      </c>
      <c r="D58" s="94">
        <v>6</v>
      </c>
      <c r="E58" s="95" t="s">
        <v>36</v>
      </c>
      <c r="F58" s="98" t="s">
        <v>35</v>
      </c>
      <c r="G58" s="96">
        <v>0.1</v>
      </c>
      <c r="H58" s="96">
        <v>0.1</v>
      </c>
      <c r="I58" s="112">
        <f t="shared" si="0"/>
        <v>100</v>
      </c>
    </row>
    <row r="59" spans="1:10" x14ac:dyDescent="0.2">
      <c r="A59" s="174" t="s">
        <v>104</v>
      </c>
      <c r="B59" s="175">
        <v>861</v>
      </c>
      <c r="C59" s="94">
        <v>1</v>
      </c>
      <c r="D59" s="94">
        <v>6</v>
      </c>
      <c r="E59" s="95" t="s">
        <v>36</v>
      </c>
      <c r="F59" s="98" t="s">
        <v>103</v>
      </c>
      <c r="G59" s="96">
        <v>35.4</v>
      </c>
      <c r="H59" s="96">
        <v>35.4</v>
      </c>
      <c r="I59" s="112">
        <f t="shared" si="0"/>
        <v>100</v>
      </c>
    </row>
    <row r="60" spans="1:10" x14ac:dyDescent="0.2">
      <c r="A60" s="174" t="s">
        <v>334</v>
      </c>
      <c r="B60" s="175">
        <v>861</v>
      </c>
      <c r="C60" s="94">
        <v>1</v>
      </c>
      <c r="D60" s="94">
        <v>13</v>
      </c>
      <c r="E60" s="95">
        <v>0</v>
      </c>
      <c r="F60" s="98">
        <v>0</v>
      </c>
      <c r="G60" s="96">
        <v>236.8</v>
      </c>
      <c r="H60" s="96">
        <v>236.6</v>
      </c>
      <c r="I60" s="112">
        <f t="shared" ref="I60:I120" si="1">H60/G60*100</f>
        <v>99.915540540540533</v>
      </c>
    </row>
    <row r="61" spans="1:10" ht="22.5" x14ac:dyDescent="0.2">
      <c r="A61" s="174" t="s">
        <v>333</v>
      </c>
      <c r="B61" s="175">
        <v>861</v>
      </c>
      <c r="C61" s="94">
        <v>1</v>
      </c>
      <c r="D61" s="94">
        <v>13</v>
      </c>
      <c r="E61" s="95" t="s">
        <v>332</v>
      </c>
      <c r="F61" s="98">
        <v>0</v>
      </c>
      <c r="G61" s="96">
        <v>236.8</v>
      </c>
      <c r="H61" s="96">
        <v>236.6</v>
      </c>
      <c r="I61" s="112">
        <f t="shared" si="1"/>
        <v>99.915540540540533</v>
      </c>
    </row>
    <row r="62" spans="1:10" ht="67.5" x14ac:dyDescent="0.2">
      <c r="A62" s="174" t="s">
        <v>39</v>
      </c>
      <c r="B62" s="175">
        <v>861</v>
      </c>
      <c r="C62" s="94">
        <v>1</v>
      </c>
      <c r="D62" s="94">
        <v>13</v>
      </c>
      <c r="E62" s="95" t="s">
        <v>332</v>
      </c>
      <c r="F62" s="98" t="s">
        <v>38</v>
      </c>
      <c r="G62" s="96">
        <v>236.8</v>
      </c>
      <c r="H62" s="96">
        <v>236.6</v>
      </c>
      <c r="I62" s="112">
        <f t="shared" si="1"/>
        <v>99.915540540540533</v>
      </c>
    </row>
    <row r="63" spans="1:10" x14ac:dyDescent="0.2">
      <c r="A63" s="174" t="s">
        <v>9</v>
      </c>
      <c r="B63" s="175">
        <v>861</v>
      </c>
      <c r="C63" s="94">
        <v>13</v>
      </c>
      <c r="D63" s="94">
        <v>0</v>
      </c>
      <c r="E63" s="95">
        <v>0</v>
      </c>
      <c r="F63" s="98">
        <v>0</v>
      </c>
      <c r="G63" s="96">
        <v>47678.1</v>
      </c>
      <c r="H63" s="96">
        <v>40488</v>
      </c>
      <c r="I63" s="112">
        <f t="shared" si="1"/>
        <v>84.919491338790763</v>
      </c>
    </row>
    <row r="64" spans="1:10" x14ac:dyDescent="0.2">
      <c r="A64" s="174" t="s">
        <v>8</v>
      </c>
      <c r="B64" s="175">
        <v>861</v>
      </c>
      <c r="C64" s="94">
        <v>13</v>
      </c>
      <c r="D64" s="94">
        <v>1</v>
      </c>
      <c r="E64" s="95">
        <v>0</v>
      </c>
      <c r="F64" s="98">
        <v>0</v>
      </c>
      <c r="G64" s="96">
        <v>47678.1</v>
      </c>
      <c r="H64" s="96">
        <v>40488</v>
      </c>
      <c r="I64" s="112">
        <f t="shared" si="1"/>
        <v>84.919491338790763</v>
      </c>
    </row>
    <row r="65" spans="1:12" ht="33.75" x14ac:dyDescent="0.2">
      <c r="A65" s="174" t="s">
        <v>7</v>
      </c>
      <c r="B65" s="175">
        <v>861</v>
      </c>
      <c r="C65" s="94">
        <v>13</v>
      </c>
      <c r="D65" s="94">
        <v>1</v>
      </c>
      <c r="E65" s="95" t="s">
        <v>6</v>
      </c>
      <c r="F65" s="98">
        <v>0</v>
      </c>
      <c r="G65" s="96">
        <v>47678.1</v>
      </c>
      <c r="H65" s="96">
        <v>40488</v>
      </c>
      <c r="I65" s="112">
        <f t="shared" si="1"/>
        <v>84.919491338790763</v>
      </c>
    </row>
    <row r="66" spans="1:12" x14ac:dyDescent="0.2">
      <c r="A66" s="174" t="s">
        <v>5</v>
      </c>
      <c r="B66" s="175">
        <v>861</v>
      </c>
      <c r="C66" s="94">
        <v>13</v>
      </c>
      <c r="D66" s="94">
        <v>1</v>
      </c>
      <c r="E66" s="95" t="s">
        <v>4</v>
      </c>
      <c r="F66" s="98">
        <v>0</v>
      </c>
      <c r="G66" s="96">
        <v>47678.1</v>
      </c>
      <c r="H66" s="96">
        <v>40488</v>
      </c>
      <c r="I66" s="112">
        <f t="shared" si="1"/>
        <v>84.919491338790763</v>
      </c>
    </row>
    <row r="67" spans="1:12" x14ac:dyDescent="0.2">
      <c r="A67" s="174" t="s">
        <v>3</v>
      </c>
      <c r="B67" s="175">
        <v>861</v>
      </c>
      <c r="C67" s="94">
        <v>13</v>
      </c>
      <c r="D67" s="94">
        <v>1</v>
      </c>
      <c r="E67" s="95" t="s">
        <v>0</v>
      </c>
      <c r="F67" s="98">
        <v>0</v>
      </c>
      <c r="G67" s="96">
        <v>47678.1</v>
      </c>
      <c r="H67" s="96">
        <v>40488</v>
      </c>
      <c r="I67" s="112">
        <f t="shared" si="1"/>
        <v>84.919491338790763</v>
      </c>
    </row>
    <row r="68" spans="1:12" x14ac:dyDescent="0.2">
      <c r="A68" s="174" t="s">
        <v>2</v>
      </c>
      <c r="B68" s="175">
        <v>861</v>
      </c>
      <c r="C68" s="94">
        <v>13</v>
      </c>
      <c r="D68" s="94">
        <v>1</v>
      </c>
      <c r="E68" s="95" t="s">
        <v>0</v>
      </c>
      <c r="F68" s="98" t="s">
        <v>1</v>
      </c>
      <c r="G68" s="96">
        <v>47678.1</v>
      </c>
      <c r="H68" s="96">
        <v>40488</v>
      </c>
      <c r="I68" s="112">
        <f t="shared" si="1"/>
        <v>84.919491338790763</v>
      </c>
    </row>
    <row r="69" spans="1:12" x14ac:dyDescent="0.2">
      <c r="A69" s="174" t="s">
        <v>369</v>
      </c>
      <c r="B69" s="175">
        <v>862</v>
      </c>
      <c r="C69" s="94">
        <v>0</v>
      </c>
      <c r="D69" s="94">
        <v>0</v>
      </c>
      <c r="E69" s="95">
        <v>0</v>
      </c>
      <c r="F69" s="98">
        <v>0</v>
      </c>
      <c r="G69" s="96">
        <v>1311.4</v>
      </c>
      <c r="H69" s="96">
        <v>981.9</v>
      </c>
      <c r="I69" s="112">
        <f t="shared" si="1"/>
        <v>74.874180265365254</v>
      </c>
    </row>
    <row r="70" spans="1:12" x14ac:dyDescent="0.2">
      <c r="A70" s="174" t="s">
        <v>353</v>
      </c>
      <c r="B70" s="175">
        <v>862</v>
      </c>
      <c r="C70" s="94">
        <v>1</v>
      </c>
      <c r="D70" s="94">
        <v>0</v>
      </c>
      <c r="E70" s="95">
        <v>0</v>
      </c>
      <c r="F70" s="98">
        <v>0</v>
      </c>
      <c r="G70" s="96">
        <v>1311.4</v>
      </c>
      <c r="H70" s="96">
        <v>981.9</v>
      </c>
      <c r="I70" s="112">
        <f t="shared" si="1"/>
        <v>74.874180265365254</v>
      </c>
    </row>
    <row r="71" spans="1:12" x14ac:dyDescent="0.2">
      <c r="A71" s="174" t="s">
        <v>342</v>
      </c>
      <c r="B71" s="175">
        <v>862</v>
      </c>
      <c r="C71" s="94">
        <v>1</v>
      </c>
      <c r="D71" s="94">
        <v>7</v>
      </c>
      <c r="E71" s="95">
        <v>0</v>
      </c>
      <c r="F71" s="98">
        <v>0</v>
      </c>
      <c r="G71" s="96">
        <v>1311.4</v>
      </c>
      <c r="H71" s="96">
        <v>981.9</v>
      </c>
      <c r="I71" s="112">
        <f t="shared" si="1"/>
        <v>74.874180265365254</v>
      </c>
    </row>
    <row r="72" spans="1:12" ht="22.5" x14ac:dyDescent="0.2">
      <c r="A72" s="174" t="s">
        <v>602</v>
      </c>
      <c r="B72" s="175">
        <v>862</v>
      </c>
      <c r="C72" s="94">
        <v>1</v>
      </c>
      <c r="D72" s="94">
        <v>7</v>
      </c>
      <c r="E72" s="95" t="s">
        <v>341</v>
      </c>
      <c r="F72" s="98">
        <v>0</v>
      </c>
      <c r="G72" s="96">
        <v>1311.4</v>
      </c>
      <c r="H72" s="96">
        <v>981.9</v>
      </c>
      <c r="I72" s="112">
        <f t="shared" si="1"/>
        <v>74.874180265365254</v>
      </c>
    </row>
    <row r="73" spans="1:12" x14ac:dyDescent="0.2">
      <c r="A73" s="174" t="s">
        <v>652</v>
      </c>
      <c r="B73" s="175">
        <v>862</v>
      </c>
      <c r="C73" s="94">
        <v>1</v>
      </c>
      <c r="D73" s="94">
        <v>7</v>
      </c>
      <c r="E73" s="95" t="s">
        <v>341</v>
      </c>
      <c r="F73" s="98">
        <v>100</v>
      </c>
      <c r="G73" s="96">
        <v>556.29999999999995</v>
      </c>
      <c r="H73" s="96">
        <v>226.8</v>
      </c>
      <c r="I73" s="112">
        <f t="shared" si="1"/>
        <v>40.769369045479067</v>
      </c>
      <c r="K73" s="97"/>
      <c r="L73" s="97"/>
    </row>
    <row r="74" spans="1:12" ht="22.5" x14ac:dyDescent="0.2">
      <c r="A74" s="174" t="s">
        <v>27</v>
      </c>
      <c r="B74" s="175">
        <v>862</v>
      </c>
      <c r="C74" s="94">
        <v>1</v>
      </c>
      <c r="D74" s="94">
        <v>7</v>
      </c>
      <c r="E74" s="95" t="s">
        <v>341</v>
      </c>
      <c r="F74" s="98" t="s">
        <v>25</v>
      </c>
      <c r="G74" s="96">
        <v>225.3</v>
      </c>
      <c r="H74" s="96">
        <v>225.3</v>
      </c>
      <c r="I74" s="112">
        <f t="shared" si="1"/>
        <v>100</v>
      </c>
    </row>
    <row r="75" spans="1:12" x14ac:dyDescent="0.2">
      <c r="A75" s="174" t="s">
        <v>37</v>
      </c>
      <c r="B75" s="175">
        <v>862</v>
      </c>
      <c r="C75" s="94">
        <v>1</v>
      </c>
      <c r="D75" s="94">
        <v>7</v>
      </c>
      <c r="E75" s="95" t="s">
        <v>341</v>
      </c>
      <c r="F75" s="98" t="s">
        <v>35</v>
      </c>
      <c r="G75" s="96">
        <v>4</v>
      </c>
      <c r="H75" s="96">
        <v>4</v>
      </c>
      <c r="I75" s="112">
        <f t="shared" si="1"/>
        <v>100</v>
      </c>
    </row>
    <row r="76" spans="1:12" x14ac:dyDescent="0.2">
      <c r="A76" s="174" t="s">
        <v>104</v>
      </c>
      <c r="B76" s="175">
        <v>862</v>
      </c>
      <c r="C76" s="94">
        <v>1</v>
      </c>
      <c r="D76" s="94">
        <v>7</v>
      </c>
      <c r="E76" s="95" t="s">
        <v>341</v>
      </c>
      <c r="F76" s="98" t="s">
        <v>103</v>
      </c>
      <c r="G76" s="96">
        <v>5.4</v>
      </c>
      <c r="H76" s="96">
        <v>5.4</v>
      </c>
      <c r="I76" s="112">
        <f t="shared" si="1"/>
        <v>100</v>
      </c>
    </row>
    <row r="77" spans="1:12" ht="22.5" x14ac:dyDescent="0.2">
      <c r="A77" s="174" t="s">
        <v>47</v>
      </c>
      <c r="B77" s="175">
        <v>862</v>
      </c>
      <c r="C77" s="94">
        <v>1</v>
      </c>
      <c r="D77" s="94">
        <v>7</v>
      </c>
      <c r="E77" s="95" t="s">
        <v>665</v>
      </c>
      <c r="F77" s="98">
        <v>0</v>
      </c>
      <c r="G77" s="96">
        <v>324</v>
      </c>
      <c r="H77" s="96">
        <v>324</v>
      </c>
      <c r="I77" s="112">
        <f t="shared" si="1"/>
        <v>100</v>
      </c>
    </row>
    <row r="78" spans="1:12" x14ac:dyDescent="0.2">
      <c r="A78" s="174" t="s">
        <v>652</v>
      </c>
      <c r="B78" s="175">
        <v>862</v>
      </c>
      <c r="C78" s="94">
        <v>1</v>
      </c>
      <c r="D78" s="94">
        <v>7</v>
      </c>
      <c r="E78" s="95" t="s">
        <v>665</v>
      </c>
      <c r="F78" s="98">
        <v>100</v>
      </c>
      <c r="G78" s="96">
        <v>324</v>
      </c>
      <c r="H78" s="96">
        <v>324</v>
      </c>
      <c r="I78" s="112">
        <f t="shared" si="1"/>
        <v>100</v>
      </c>
    </row>
    <row r="79" spans="1:12" ht="22.5" x14ac:dyDescent="0.2">
      <c r="A79" s="174" t="s">
        <v>657</v>
      </c>
      <c r="B79" s="175">
        <v>862</v>
      </c>
      <c r="C79" s="94">
        <v>1</v>
      </c>
      <c r="D79" s="94">
        <v>7</v>
      </c>
      <c r="E79" s="95" t="s">
        <v>340</v>
      </c>
      <c r="F79" s="98">
        <v>0</v>
      </c>
      <c r="G79" s="96">
        <v>196.4</v>
      </c>
      <c r="H79" s="96">
        <v>196.4</v>
      </c>
      <c r="I79" s="112">
        <f t="shared" si="1"/>
        <v>100</v>
      </c>
    </row>
    <row r="80" spans="1:12" ht="22.5" x14ac:dyDescent="0.2">
      <c r="A80" s="174" t="s">
        <v>27</v>
      </c>
      <c r="B80" s="175">
        <v>862</v>
      </c>
      <c r="C80" s="94">
        <v>1</v>
      </c>
      <c r="D80" s="94">
        <v>7</v>
      </c>
      <c r="E80" s="95" t="s">
        <v>340</v>
      </c>
      <c r="F80" s="98" t="s">
        <v>25</v>
      </c>
      <c r="G80" s="96">
        <v>191</v>
      </c>
      <c r="H80" s="96">
        <v>191</v>
      </c>
      <c r="I80" s="112">
        <f t="shared" si="1"/>
        <v>100</v>
      </c>
    </row>
    <row r="81" spans="1:9" x14ac:dyDescent="0.2">
      <c r="A81" s="174" t="s">
        <v>37</v>
      </c>
      <c r="B81" s="175">
        <v>862</v>
      </c>
      <c r="C81" s="94">
        <v>1</v>
      </c>
      <c r="D81" s="94">
        <v>7</v>
      </c>
      <c r="E81" s="95" t="s">
        <v>340</v>
      </c>
      <c r="F81" s="98" t="s">
        <v>35</v>
      </c>
      <c r="G81" s="96">
        <v>2</v>
      </c>
      <c r="H81" s="96">
        <v>2</v>
      </c>
      <c r="I81" s="112">
        <f t="shared" si="1"/>
        <v>100</v>
      </c>
    </row>
    <row r="82" spans="1:9" x14ac:dyDescent="0.2">
      <c r="A82" s="174" t="s">
        <v>104</v>
      </c>
      <c r="B82" s="175">
        <v>862</v>
      </c>
      <c r="C82" s="94">
        <v>1</v>
      </c>
      <c r="D82" s="94">
        <v>7</v>
      </c>
      <c r="E82" s="95" t="s">
        <v>340</v>
      </c>
      <c r="F82" s="98" t="s">
        <v>103</v>
      </c>
      <c r="G82" s="96">
        <v>3.4</v>
      </c>
      <c r="H82" s="96">
        <v>3.4</v>
      </c>
      <c r="I82" s="112">
        <f t="shared" si="1"/>
        <v>100</v>
      </c>
    </row>
    <row r="83" spans="1:9" ht="22.5" x14ac:dyDescent="0.2">
      <c r="A83" s="174" t="s">
        <v>370</v>
      </c>
      <c r="B83" s="175">
        <v>864</v>
      </c>
      <c r="C83" s="94">
        <v>0</v>
      </c>
      <c r="D83" s="94">
        <v>0</v>
      </c>
      <c r="E83" s="95">
        <v>0</v>
      </c>
      <c r="F83" s="98">
        <v>0</v>
      </c>
      <c r="G83" s="96">
        <v>1281447.1000000001</v>
      </c>
      <c r="H83" s="96">
        <v>1075753.8999999999</v>
      </c>
      <c r="I83" s="112">
        <f t="shared" si="1"/>
        <v>83.948365874798881</v>
      </c>
    </row>
    <row r="84" spans="1:9" x14ac:dyDescent="0.2">
      <c r="A84" s="174" t="s">
        <v>187</v>
      </c>
      <c r="B84" s="175">
        <v>864</v>
      </c>
      <c r="C84" s="94">
        <v>7</v>
      </c>
      <c r="D84" s="94">
        <v>0</v>
      </c>
      <c r="E84" s="95">
        <v>0</v>
      </c>
      <c r="F84" s="98">
        <v>0</v>
      </c>
      <c r="G84" s="96">
        <v>1235785</v>
      </c>
      <c r="H84" s="96">
        <v>1056465.7</v>
      </c>
      <c r="I84" s="112">
        <f t="shared" si="1"/>
        <v>85.489441933669681</v>
      </c>
    </row>
    <row r="85" spans="1:9" x14ac:dyDescent="0.2">
      <c r="A85" s="174" t="s">
        <v>186</v>
      </c>
      <c r="B85" s="175">
        <v>864</v>
      </c>
      <c r="C85" s="94">
        <v>7</v>
      </c>
      <c r="D85" s="94">
        <v>1</v>
      </c>
      <c r="E85" s="95">
        <v>0</v>
      </c>
      <c r="F85" s="98">
        <v>0</v>
      </c>
      <c r="G85" s="96">
        <v>434346.5</v>
      </c>
      <c r="H85" s="96">
        <v>351795</v>
      </c>
      <c r="I85" s="112">
        <f t="shared" si="1"/>
        <v>80.994091123101029</v>
      </c>
    </row>
    <row r="86" spans="1:9" x14ac:dyDescent="0.2">
      <c r="A86" s="174" t="s">
        <v>182</v>
      </c>
      <c r="B86" s="175">
        <v>864</v>
      </c>
      <c r="C86" s="94">
        <v>7</v>
      </c>
      <c r="D86" s="94">
        <v>1</v>
      </c>
      <c r="E86" s="95" t="s">
        <v>181</v>
      </c>
      <c r="F86" s="98">
        <v>0</v>
      </c>
      <c r="G86" s="96">
        <v>1044.0999999999999</v>
      </c>
      <c r="H86" s="96">
        <v>793.4</v>
      </c>
      <c r="I86" s="112">
        <f t="shared" si="1"/>
        <v>75.988889953069645</v>
      </c>
    </row>
    <row r="87" spans="1:9" x14ac:dyDescent="0.2">
      <c r="A87" s="174" t="s">
        <v>180</v>
      </c>
      <c r="B87" s="175">
        <v>864</v>
      </c>
      <c r="C87" s="94">
        <v>7</v>
      </c>
      <c r="D87" s="94">
        <v>1</v>
      </c>
      <c r="E87" s="95" t="s">
        <v>179</v>
      </c>
      <c r="F87" s="98">
        <v>0</v>
      </c>
      <c r="G87" s="96">
        <v>1044.0999999999999</v>
      </c>
      <c r="H87" s="96">
        <v>793.4</v>
      </c>
      <c r="I87" s="112">
        <f t="shared" si="1"/>
        <v>75.988889953069645</v>
      </c>
    </row>
    <row r="88" spans="1:9" x14ac:dyDescent="0.2">
      <c r="A88" s="174" t="s">
        <v>178</v>
      </c>
      <c r="B88" s="175">
        <v>864</v>
      </c>
      <c r="C88" s="94">
        <v>7</v>
      </c>
      <c r="D88" s="94">
        <v>1</v>
      </c>
      <c r="E88" s="95" t="s">
        <v>177</v>
      </c>
      <c r="F88" s="98">
        <v>0</v>
      </c>
      <c r="G88" s="96">
        <v>175.8</v>
      </c>
      <c r="H88" s="96">
        <v>175.8</v>
      </c>
      <c r="I88" s="112">
        <f t="shared" si="1"/>
        <v>100</v>
      </c>
    </row>
    <row r="89" spans="1:9" ht="33.75" x14ac:dyDescent="0.2">
      <c r="A89" s="174" t="s">
        <v>120</v>
      </c>
      <c r="B89" s="175">
        <v>864</v>
      </c>
      <c r="C89" s="94">
        <v>7</v>
      </c>
      <c r="D89" s="94">
        <v>1</v>
      </c>
      <c r="E89" s="95" t="s">
        <v>177</v>
      </c>
      <c r="F89" s="98" t="s">
        <v>119</v>
      </c>
      <c r="G89" s="96">
        <v>175.8</v>
      </c>
      <c r="H89" s="96">
        <v>175.8</v>
      </c>
      <c r="I89" s="112">
        <f t="shared" si="1"/>
        <v>100</v>
      </c>
    </row>
    <row r="90" spans="1:9" x14ac:dyDescent="0.2">
      <c r="A90" s="174" t="s">
        <v>176</v>
      </c>
      <c r="B90" s="175">
        <v>864</v>
      </c>
      <c r="C90" s="94">
        <v>7</v>
      </c>
      <c r="D90" s="94">
        <v>1</v>
      </c>
      <c r="E90" s="95" t="s">
        <v>175</v>
      </c>
      <c r="F90" s="98">
        <v>0</v>
      </c>
      <c r="G90" s="96">
        <v>921.3</v>
      </c>
      <c r="H90" s="96">
        <v>617.6</v>
      </c>
      <c r="I90" s="112">
        <f t="shared" si="1"/>
        <v>67.035710409204384</v>
      </c>
    </row>
    <row r="91" spans="1:9" ht="33.75" x14ac:dyDescent="0.2">
      <c r="A91" s="174" t="s">
        <v>120</v>
      </c>
      <c r="B91" s="175">
        <v>864</v>
      </c>
      <c r="C91" s="94">
        <v>7</v>
      </c>
      <c r="D91" s="94">
        <v>1</v>
      </c>
      <c r="E91" s="95" t="s">
        <v>175</v>
      </c>
      <c r="F91" s="98" t="s">
        <v>119</v>
      </c>
      <c r="G91" s="96">
        <v>821.5</v>
      </c>
      <c r="H91" s="96">
        <v>517.9</v>
      </c>
      <c r="I91" s="112">
        <f t="shared" si="1"/>
        <v>63.04321363359707</v>
      </c>
    </row>
    <row r="92" spans="1:9" ht="33.75" x14ac:dyDescent="0.2">
      <c r="A92" s="174" t="s">
        <v>12</v>
      </c>
      <c r="B92" s="175">
        <v>864</v>
      </c>
      <c r="C92" s="94">
        <v>7</v>
      </c>
      <c r="D92" s="94">
        <v>1</v>
      </c>
      <c r="E92" s="95" t="s">
        <v>175</v>
      </c>
      <c r="F92" s="98" t="s">
        <v>10</v>
      </c>
      <c r="G92" s="96">
        <v>99.7</v>
      </c>
      <c r="H92" s="96">
        <v>99.7</v>
      </c>
      <c r="I92" s="112">
        <f t="shared" si="1"/>
        <v>100</v>
      </c>
    </row>
    <row r="93" spans="1:9" ht="22.5" x14ac:dyDescent="0.2">
      <c r="A93" s="174" t="s">
        <v>69</v>
      </c>
      <c r="B93" s="175">
        <v>864</v>
      </c>
      <c r="C93" s="94">
        <v>7</v>
      </c>
      <c r="D93" s="94">
        <v>1</v>
      </c>
      <c r="E93" s="95" t="s">
        <v>68</v>
      </c>
      <c r="F93" s="98">
        <v>0</v>
      </c>
      <c r="G93" s="96">
        <v>433302.4</v>
      </c>
      <c r="H93" s="96">
        <v>351001.59999999998</v>
      </c>
      <c r="I93" s="112">
        <f t="shared" si="1"/>
        <v>81.006151823760959</v>
      </c>
    </row>
    <row r="94" spans="1:9" x14ac:dyDescent="0.2">
      <c r="A94" s="174" t="s">
        <v>67</v>
      </c>
      <c r="B94" s="175">
        <v>864</v>
      </c>
      <c r="C94" s="94">
        <v>7</v>
      </c>
      <c r="D94" s="94">
        <v>1</v>
      </c>
      <c r="E94" s="95" t="s">
        <v>66</v>
      </c>
      <c r="F94" s="98">
        <v>0</v>
      </c>
      <c r="G94" s="96">
        <v>433221.4</v>
      </c>
      <c r="H94" s="96">
        <v>350920.6</v>
      </c>
      <c r="I94" s="112">
        <f t="shared" si="1"/>
        <v>81.002600517887615</v>
      </c>
    </row>
    <row r="95" spans="1:9" ht="22.5" x14ac:dyDescent="0.2">
      <c r="A95" s="174" t="s">
        <v>137</v>
      </c>
      <c r="B95" s="175">
        <v>864</v>
      </c>
      <c r="C95" s="94">
        <v>7</v>
      </c>
      <c r="D95" s="94">
        <v>1</v>
      </c>
      <c r="E95" s="95" t="s">
        <v>185</v>
      </c>
      <c r="F95" s="98">
        <v>0</v>
      </c>
      <c r="G95" s="96">
        <v>348059.7</v>
      </c>
      <c r="H95" s="96">
        <v>296031.59999999998</v>
      </c>
      <c r="I95" s="112">
        <f t="shared" si="1"/>
        <v>85.051960913601874</v>
      </c>
    </row>
    <row r="96" spans="1:9" ht="33.75" x14ac:dyDescent="0.2">
      <c r="A96" s="174" t="s">
        <v>120</v>
      </c>
      <c r="B96" s="175">
        <v>864</v>
      </c>
      <c r="C96" s="94">
        <v>7</v>
      </c>
      <c r="D96" s="94">
        <v>1</v>
      </c>
      <c r="E96" s="95" t="s">
        <v>185</v>
      </c>
      <c r="F96" s="98" t="s">
        <v>119</v>
      </c>
      <c r="G96" s="96">
        <v>183029</v>
      </c>
      <c r="H96" s="96">
        <v>151494.5</v>
      </c>
      <c r="I96" s="112">
        <f t="shared" si="1"/>
        <v>82.770763103114803</v>
      </c>
    </row>
    <row r="97" spans="1:11" ht="33.75" x14ac:dyDescent="0.2">
      <c r="A97" s="174" t="s">
        <v>12</v>
      </c>
      <c r="B97" s="175">
        <v>864</v>
      </c>
      <c r="C97" s="94">
        <v>7</v>
      </c>
      <c r="D97" s="94">
        <v>1</v>
      </c>
      <c r="E97" s="95" t="s">
        <v>185</v>
      </c>
      <c r="F97" s="98" t="s">
        <v>10</v>
      </c>
      <c r="G97" s="96">
        <v>165040.70000000001</v>
      </c>
      <c r="H97" s="96">
        <v>144537.1</v>
      </c>
      <c r="I97" s="112">
        <f t="shared" si="1"/>
        <v>87.576640186329797</v>
      </c>
    </row>
    <row r="98" spans="1:11" ht="22.5" x14ac:dyDescent="0.2">
      <c r="A98" s="174" t="s">
        <v>603</v>
      </c>
      <c r="B98" s="175">
        <v>864</v>
      </c>
      <c r="C98" s="94">
        <v>7</v>
      </c>
      <c r="D98" s="94">
        <v>1</v>
      </c>
      <c r="E98" s="95" t="s">
        <v>604</v>
      </c>
      <c r="F98" s="98">
        <v>0</v>
      </c>
      <c r="G98" s="96">
        <v>39923.4</v>
      </c>
      <c r="H98" s="96">
        <v>18758.900000000001</v>
      </c>
      <c r="I98" s="112">
        <f t="shared" si="1"/>
        <v>46.987230546496548</v>
      </c>
    </row>
    <row r="99" spans="1:11" ht="33.75" x14ac:dyDescent="0.2">
      <c r="A99" s="174" t="s">
        <v>120</v>
      </c>
      <c r="B99" s="175">
        <v>864</v>
      </c>
      <c r="C99" s="94">
        <v>7</v>
      </c>
      <c r="D99" s="94">
        <v>1</v>
      </c>
      <c r="E99" s="95" t="s">
        <v>604</v>
      </c>
      <c r="F99" s="98" t="s">
        <v>119</v>
      </c>
      <c r="G99" s="96">
        <v>22065.599999999999</v>
      </c>
      <c r="H99" s="96">
        <v>9985.4</v>
      </c>
      <c r="I99" s="112">
        <f t="shared" si="1"/>
        <v>45.253244869842653</v>
      </c>
    </row>
    <row r="100" spans="1:11" ht="33.75" x14ac:dyDescent="0.2">
      <c r="A100" s="174" t="s">
        <v>12</v>
      </c>
      <c r="B100" s="175">
        <v>864</v>
      </c>
      <c r="C100" s="94">
        <v>7</v>
      </c>
      <c r="D100" s="94">
        <v>1</v>
      </c>
      <c r="E100" s="95" t="s">
        <v>604</v>
      </c>
      <c r="F100" s="98" t="s">
        <v>10</v>
      </c>
      <c r="G100" s="96">
        <v>17857.8</v>
      </c>
      <c r="H100" s="96">
        <v>8773.5</v>
      </c>
      <c r="I100" s="112">
        <f t="shared" si="1"/>
        <v>49.129792023653529</v>
      </c>
      <c r="K100" s="97"/>
    </row>
    <row r="101" spans="1:11" x14ac:dyDescent="0.2">
      <c r="A101" s="174" t="s">
        <v>24</v>
      </c>
      <c r="B101" s="175">
        <v>864</v>
      </c>
      <c r="C101" s="94">
        <v>7</v>
      </c>
      <c r="D101" s="94">
        <v>1</v>
      </c>
      <c r="E101" s="95" t="s">
        <v>666</v>
      </c>
      <c r="F101" s="98">
        <v>0</v>
      </c>
      <c r="G101" s="96">
        <v>13099.5</v>
      </c>
      <c r="H101" s="96">
        <v>13099.5</v>
      </c>
      <c r="I101" s="112">
        <f t="shared" si="1"/>
        <v>100</v>
      </c>
    </row>
    <row r="102" spans="1:11" ht="33.75" x14ac:dyDescent="0.2">
      <c r="A102" s="174" t="s">
        <v>120</v>
      </c>
      <c r="B102" s="175">
        <v>864</v>
      </c>
      <c r="C102" s="94">
        <v>7</v>
      </c>
      <c r="D102" s="94">
        <v>1</v>
      </c>
      <c r="E102" s="95" t="s">
        <v>666</v>
      </c>
      <c r="F102" s="98" t="s">
        <v>119</v>
      </c>
      <c r="G102" s="96">
        <v>7157.2</v>
      </c>
      <c r="H102" s="96">
        <v>7157.2</v>
      </c>
      <c r="I102" s="112">
        <f t="shared" si="1"/>
        <v>100</v>
      </c>
    </row>
    <row r="103" spans="1:11" ht="33.75" x14ac:dyDescent="0.2">
      <c r="A103" s="174" t="s">
        <v>12</v>
      </c>
      <c r="B103" s="175">
        <v>864</v>
      </c>
      <c r="C103" s="94">
        <v>7</v>
      </c>
      <c r="D103" s="94">
        <v>1</v>
      </c>
      <c r="E103" s="95" t="s">
        <v>666</v>
      </c>
      <c r="F103" s="98" t="s">
        <v>10</v>
      </c>
      <c r="G103" s="96">
        <v>5942.3</v>
      </c>
      <c r="H103" s="96">
        <v>5942.3</v>
      </c>
      <c r="I103" s="112">
        <f t="shared" si="1"/>
        <v>100</v>
      </c>
    </row>
    <row r="104" spans="1:11" x14ac:dyDescent="0.2">
      <c r="A104" s="174" t="s">
        <v>23</v>
      </c>
      <c r="B104" s="175">
        <v>864</v>
      </c>
      <c r="C104" s="94">
        <v>7</v>
      </c>
      <c r="D104" s="94">
        <v>1</v>
      </c>
      <c r="E104" s="95" t="s">
        <v>667</v>
      </c>
      <c r="F104" s="98">
        <v>0</v>
      </c>
      <c r="G104" s="96">
        <v>4845.3</v>
      </c>
      <c r="H104" s="96">
        <v>4845.3</v>
      </c>
      <c r="I104" s="112">
        <f t="shared" si="1"/>
        <v>100</v>
      </c>
    </row>
    <row r="105" spans="1:11" ht="33.75" x14ac:dyDescent="0.2">
      <c r="A105" s="174" t="s">
        <v>120</v>
      </c>
      <c r="B105" s="175">
        <v>864</v>
      </c>
      <c r="C105" s="94">
        <v>7</v>
      </c>
      <c r="D105" s="94">
        <v>1</v>
      </c>
      <c r="E105" s="95" t="s">
        <v>667</v>
      </c>
      <c r="F105" s="98" t="s">
        <v>119</v>
      </c>
      <c r="G105" s="96">
        <v>2456.3000000000002</v>
      </c>
      <c r="H105" s="96">
        <v>2456.3000000000002</v>
      </c>
      <c r="I105" s="112">
        <f t="shared" si="1"/>
        <v>100</v>
      </c>
    </row>
    <row r="106" spans="1:11" ht="33.75" x14ac:dyDescent="0.2">
      <c r="A106" s="174" t="s">
        <v>12</v>
      </c>
      <c r="B106" s="175">
        <v>864</v>
      </c>
      <c r="C106" s="94">
        <v>7</v>
      </c>
      <c r="D106" s="94">
        <v>1</v>
      </c>
      <c r="E106" s="95" t="s">
        <v>667</v>
      </c>
      <c r="F106" s="98" t="s">
        <v>10</v>
      </c>
      <c r="G106" s="96">
        <v>2389</v>
      </c>
      <c r="H106" s="96">
        <v>2389</v>
      </c>
      <c r="I106" s="112">
        <f t="shared" si="1"/>
        <v>100</v>
      </c>
    </row>
    <row r="107" spans="1:11" x14ac:dyDescent="0.2">
      <c r="A107" s="174" t="s">
        <v>22</v>
      </c>
      <c r="B107" s="175">
        <v>864</v>
      </c>
      <c r="C107" s="94">
        <v>7</v>
      </c>
      <c r="D107" s="94">
        <v>1</v>
      </c>
      <c r="E107" s="95" t="s">
        <v>668</v>
      </c>
      <c r="F107" s="98">
        <v>0</v>
      </c>
      <c r="G107" s="96">
        <v>2972.8</v>
      </c>
      <c r="H107" s="96">
        <v>2972.8</v>
      </c>
      <c r="I107" s="112">
        <f t="shared" si="1"/>
        <v>100</v>
      </c>
    </row>
    <row r="108" spans="1:11" ht="33.75" x14ac:dyDescent="0.2">
      <c r="A108" s="174" t="s">
        <v>120</v>
      </c>
      <c r="B108" s="175">
        <v>864</v>
      </c>
      <c r="C108" s="94">
        <v>7</v>
      </c>
      <c r="D108" s="94">
        <v>1</v>
      </c>
      <c r="E108" s="95" t="s">
        <v>668</v>
      </c>
      <c r="F108" s="98" t="s">
        <v>119</v>
      </c>
      <c r="G108" s="96">
        <v>1400</v>
      </c>
      <c r="H108" s="96">
        <v>1400</v>
      </c>
      <c r="I108" s="112">
        <f t="shared" si="1"/>
        <v>100</v>
      </c>
    </row>
    <row r="109" spans="1:11" ht="33.75" x14ac:dyDescent="0.2">
      <c r="A109" s="174" t="s">
        <v>12</v>
      </c>
      <c r="B109" s="175">
        <v>864</v>
      </c>
      <c r="C109" s="94">
        <v>7</v>
      </c>
      <c r="D109" s="94">
        <v>1</v>
      </c>
      <c r="E109" s="95" t="s">
        <v>668</v>
      </c>
      <c r="F109" s="98" t="s">
        <v>10</v>
      </c>
      <c r="G109" s="96">
        <v>1572.8</v>
      </c>
      <c r="H109" s="96">
        <v>1572.8</v>
      </c>
      <c r="I109" s="112">
        <f t="shared" si="1"/>
        <v>100</v>
      </c>
    </row>
    <row r="110" spans="1:11" ht="22.5" x14ac:dyDescent="0.2">
      <c r="A110" s="174" t="s">
        <v>605</v>
      </c>
      <c r="B110" s="175">
        <v>864</v>
      </c>
      <c r="C110" s="94">
        <v>7</v>
      </c>
      <c r="D110" s="94">
        <v>1</v>
      </c>
      <c r="E110" s="95" t="s">
        <v>606</v>
      </c>
      <c r="F110" s="98">
        <v>0</v>
      </c>
      <c r="G110" s="96">
        <v>8104.6</v>
      </c>
      <c r="H110" s="96"/>
      <c r="I110" s="112"/>
    </row>
    <row r="111" spans="1:11" ht="33.75" x14ac:dyDescent="0.2">
      <c r="A111" s="174" t="s">
        <v>120</v>
      </c>
      <c r="B111" s="175">
        <v>864</v>
      </c>
      <c r="C111" s="94">
        <v>7</v>
      </c>
      <c r="D111" s="94">
        <v>1</v>
      </c>
      <c r="E111" s="95" t="s">
        <v>606</v>
      </c>
      <c r="F111" s="98" t="s">
        <v>119</v>
      </c>
      <c r="G111" s="96">
        <v>8104.6</v>
      </c>
      <c r="H111" s="96"/>
      <c r="I111" s="112"/>
    </row>
    <row r="112" spans="1:11" ht="33.75" x14ac:dyDescent="0.2">
      <c r="A112" s="174" t="s">
        <v>607</v>
      </c>
      <c r="B112" s="175">
        <v>864</v>
      </c>
      <c r="C112" s="94">
        <v>7</v>
      </c>
      <c r="D112" s="94">
        <v>1</v>
      </c>
      <c r="E112" s="95" t="s">
        <v>608</v>
      </c>
      <c r="F112" s="98">
        <v>0</v>
      </c>
      <c r="G112" s="96">
        <v>425.6</v>
      </c>
      <c r="H112" s="96"/>
      <c r="I112" s="112"/>
    </row>
    <row r="113" spans="1:11" ht="33.75" x14ac:dyDescent="0.2">
      <c r="A113" s="174" t="s">
        <v>120</v>
      </c>
      <c r="B113" s="175">
        <v>864</v>
      </c>
      <c r="C113" s="94">
        <v>7</v>
      </c>
      <c r="D113" s="94">
        <v>1</v>
      </c>
      <c r="E113" s="95" t="s">
        <v>608</v>
      </c>
      <c r="F113" s="98" t="s">
        <v>119</v>
      </c>
      <c r="G113" s="96">
        <v>425.6</v>
      </c>
      <c r="H113" s="96"/>
      <c r="I113" s="112"/>
    </row>
    <row r="114" spans="1:11" x14ac:dyDescent="0.2">
      <c r="A114" s="174" t="s">
        <v>171</v>
      </c>
      <c r="B114" s="175">
        <v>864</v>
      </c>
      <c r="C114" s="94">
        <v>7</v>
      </c>
      <c r="D114" s="94">
        <v>1</v>
      </c>
      <c r="E114" s="95" t="s">
        <v>184</v>
      </c>
      <c r="F114" s="98">
        <v>0</v>
      </c>
      <c r="G114" s="96">
        <v>15780.5</v>
      </c>
      <c r="H114" s="96">
        <v>15212.5</v>
      </c>
      <c r="I114" s="112">
        <f t="shared" si="1"/>
        <v>96.400621019612814</v>
      </c>
    </row>
    <row r="115" spans="1:11" ht="33.75" x14ac:dyDescent="0.2">
      <c r="A115" s="174" t="s">
        <v>120</v>
      </c>
      <c r="B115" s="175">
        <v>864</v>
      </c>
      <c r="C115" s="94">
        <v>7</v>
      </c>
      <c r="D115" s="94">
        <v>1</v>
      </c>
      <c r="E115" s="95" t="s">
        <v>184</v>
      </c>
      <c r="F115" s="98" t="s">
        <v>119</v>
      </c>
      <c r="G115" s="96">
        <v>8977.5</v>
      </c>
      <c r="H115" s="96">
        <v>8532.2999999999993</v>
      </c>
      <c r="I115" s="112">
        <f t="shared" si="1"/>
        <v>95.040935672514621</v>
      </c>
    </row>
    <row r="116" spans="1:11" ht="33.75" x14ac:dyDescent="0.2">
      <c r="A116" s="174" t="s">
        <v>12</v>
      </c>
      <c r="B116" s="175">
        <v>864</v>
      </c>
      <c r="C116" s="94">
        <v>7</v>
      </c>
      <c r="D116" s="94">
        <v>1</v>
      </c>
      <c r="E116" s="95" t="s">
        <v>184</v>
      </c>
      <c r="F116" s="98" t="s">
        <v>10</v>
      </c>
      <c r="G116" s="96">
        <v>6803</v>
      </c>
      <c r="H116" s="96">
        <v>6680.2</v>
      </c>
      <c r="I116" s="112">
        <f t="shared" si="1"/>
        <v>98.194914008525643</v>
      </c>
    </row>
    <row r="117" spans="1:11" ht="22.5" x14ac:dyDescent="0.2">
      <c r="A117" s="174" t="s">
        <v>147</v>
      </c>
      <c r="B117" s="175">
        <v>864</v>
      </c>
      <c r="C117" s="94">
        <v>7</v>
      </c>
      <c r="D117" s="94">
        <v>1</v>
      </c>
      <c r="E117" s="95" t="s">
        <v>146</v>
      </c>
      <c r="F117" s="98">
        <v>0</v>
      </c>
      <c r="G117" s="96">
        <v>81</v>
      </c>
      <c r="H117" s="96">
        <v>81</v>
      </c>
      <c r="I117" s="112">
        <f t="shared" si="1"/>
        <v>100</v>
      </c>
    </row>
    <row r="118" spans="1:11" ht="22.5" x14ac:dyDescent="0.2">
      <c r="A118" s="174" t="s">
        <v>17</v>
      </c>
      <c r="B118" s="175">
        <v>864</v>
      </c>
      <c r="C118" s="94">
        <v>7</v>
      </c>
      <c r="D118" s="94">
        <v>1</v>
      </c>
      <c r="E118" s="95" t="s">
        <v>669</v>
      </c>
      <c r="F118" s="98">
        <v>0</v>
      </c>
      <c r="G118" s="96">
        <v>81</v>
      </c>
      <c r="H118" s="96">
        <v>81</v>
      </c>
      <c r="I118" s="112">
        <f t="shared" si="1"/>
        <v>100</v>
      </c>
    </row>
    <row r="119" spans="1:11" ht="33.75" x14ac:dyDescent="0.2">
      <c r="A119" s="174" t="s">
        <v>120</v>
      </c>
      <c r="B119" s="175">
        <v>864</v>
      </c>
      <c r="C119" s="94">
        <v>7</v>
      </c>
      <c r="D119" s="94">
        <v>1</v>
      </c>
      <c r="E119" s="95" t="s">
        <v>669</v>
      </c>
      <c r="F119" s="98" t="s">
        <v>119</v>
      </c>
      <c r="G119" s="96">
        <v>46</v>
      </c>
      <c r="H119" s="96">
        <v>46</v>
      </c>
      <c r="I119" s="112">
        <f t="shared" si="1"/>
        <v>100</v>
      </c>
    </row>
    <row r="120" spans="1:11" ht="33.75" x14ac:dyDescent="0.2">
      <c r="A120" s="174" t="s">
        <v>12</v>
      </c>
      <c r="B120" s="175">
        <v>864</v>
      </c>
      <c r="C120" s="94">
        <v>7</v>
      </c>
      <c r="D120" s="94">
        <v>1</v>
      </c>
      <c r="E120" s="95" t="s">
        <v>669</v>
      </c>
      <c r="F120" s="98" t="s">
        <v>10</v>
      </c>
      <c r="G120" s="96">
        <v>35</v>
      </c>
      <c r="H120" s="96">
        <v>35</v>
      </c>
      <c r="I120" s="112">
        <f t="shared" si="1"/>
        <v>100</v>
      </c>
    </row>
    <row r="121" spans="1:11" x14ac:dyDescent="0.2">
      <c r="A121" s="174" t="s">
        <v>183</v>
      </c>
      <c r="B121" s="175">
        <v>864</v>
      </c>
      <c r="C121" s="94">
        <v>7</v>
      </c>
      <c r="D121" s="94">
        <v>2</v>
      </c>
      <c r="E121" s="95">
        <v>0</v>
      </c>
      <c r="F121" s="98">
        <v>0</v>
      </c>
      <c r="G121" s="96">
        <v>764755.2</v>
      </c>
      <c r="H121" s="96">
        <v>676910.4</v>
      </c>
      <c r="I121" s="112">
        <f t="shared" ref="I121:I179" si="2">H121/G121*100</f>
        <v>88.513343877884068</v>
      </c>
    </row>
    <row r="122" spans="1:11" x14ac:dyDescent="0.2">
      <c r="A122" s="174" t="s">
        <v>182</v>
      </c>
      <c r="B122" s="175">
        <v>864</v>
      </c>
      <c r="C122" s="94">
        <v>7</v>
      </c>
      <c r="D122" s="94">
        <v>2</v>
      </c>
      <c r="E122" s="95" t="s">
        <v>181</v>
      </c>
      <c r="F122" s="98">
        <v>0</v>
      </c>
      <c r="G122" s="96">
        <v>987.6</v>
      </c>
      <c r="H122" s="96">
        <v>987.6</v>
      </c>
      <c r="I122" s="112">
        <f t="shared" si="2"/>
        <v>100</v>
      </c>
      <c r="K122" s="97">
        <f>G122-H122</f>
        <v>0</v>
      </c>
    </row>
    <row r="123" spans="1:11" x14ac:dyDescent="0.2">
      <c r="A123" s="174" t="s">
        <v>180</v>
      </c>
      <c r="B123" s="175">
        <v>864</v>
      </c>
      <c r="C123" s="94">
        <v>7</v>
      </c>
      <c r="D123" s="94">
        <v>2</v>
      </c>
      <c r="E123" s="95" t="s">
        <v>179</v>
      </c>
      <c r="F123" s="98">
        <v>0</v>
      </c>
      <c r="G123" s="96">
        <v>987.6</v>
      </c>
      <c r="H123" s="96">
        <v>987.6</v>
      </c>
      <c r="I123" s="112">
        <f t="shared" si="2"/>
        <v>100</v>
      </c>
      <c r="K123" s="97">
        <f>H89+H91+H92+H125+H127+H217+H219+H634+H636+H704+H706+H711+H712+H714</f>
        <v>13953.4</v>
      </c>
    </row>
    <row r="124" spans="1:11" x14ac:dyDescent="0.2">
      <c r="A124" s="174" t="s">
        <v>178</v>
      </c>
      <c r="B124" s="175">
        <v>864</v>
      </c>
      <c r="C124" s="94">
        <v>7</v>
      </c>
      <c r="D124" s="94">
        <v>2</v>
      </c>
      <c r="E124" s="95" t="s">
        <v>177</v>
      </c>
      <c r="F124" s="98">
        <v>0</v>
      </c>
      <c r="G124" s="96">
        <v>417.8</v>
      </c>
      <c r="H124" s="96">
        <v>417.8</v>
      </c>
      <c r="I124" s="112">
        <f t="shared" si="2"/>
        <v>100</v>
      </c>
      <c r="K124" s="97"/>
    </row>
    <row r="125" spans="1:11" ht="33.75" x14ac:dyDescent="0.2">
      <c r="A125" s="174" t="s">
        <v>120</v>
      </c>
      <c r="B125" s="175">
        <v>864</v>
      </c>
      <c r="C125" s="94">
        <v>7</v>
      </c>
      <c r="D125" s="94">
        <v>2</v>
      </c>
      <c r="E125" s="95" t="s">
        <v>177</v>
      </c>
      <c r="F125" s="98" t="s">
        <v>119</v>
      </c>
      <c r="G125" s="96">
        <v>417.8</v>
      </c>
      <c r="H125" s="96">
        <v>417.8</v>
      </c>
      <c r="I125" s="112">
        <f t="shared" si="2"/>
        <v>100</v>
      </c>
      <c r="K125" s="97"/>
    </row>
    <row r="126" spans="1:11" x14ac:dyDescent="0.2">
      <c r="A126" s="174" t="s">
        <v>176</v>
      </c>
      <c r="B126" s="175">
        <v>864</v>
      </c>
      <c r="C126" s="94">
        <v>7</v>
      </c>
      <c r="D126" s="94">
        <v>2</v>
      </c>
      <c r="E126" s="95" t="s">
        <v>175</v>
      </c>
      <c r="F126" s="98">
        <v>0</v>
      </c>
      <c r="G126" s="96">
        <v>599.29999999999995</v>
      </c>
      <c r="H126" s="96">
        <v>599.29999999999995</v>
      </c>
      <c r="I126" s="112">
        <f t="shared" si="2"/>
        <v>100</v>
      </c>
    </row>
    <row r="127" spans="1:11" ht="33.75" x14ac:dyDescent="0.2">
      <c r="A127" s="174" t="s">
        <v>120</v>
      </c>
      <c r="B127" s="175">
        <v>864</v>
      </c>
      <c r="C127" s="94">
        <v>7</v>
      </c>
      <c r="D127" s="94">
        <v>2</v>
      </c>
      <c r="E127" s="95" t="s">
        <v>175</v>
      </c>
      <c r="F127" s="98" t="s">
        <v>119</v>
      </c>
      <c r="G127" s="96">
        <v>569.70000000000005</v>
      </c>
      <c r="H127" s="96">
        <v>569.70000000000005</v>
      </c>
      <c r="I127" s="112">
        <f t="shared" si="2"/>
        <v>100</v>
      </c>
      <c r="K127" s="97"/>
    </row>
    <row r="128" spans="1:11" ht="22.5" x14ac:dyDescent="0.2">
      <c r="A128" s="174" t="s">
        <v>69</v>
      </c>
      <c r="B128" s="175">
        <v>864</v>
      </c>
      <c r="C128" s="94">
        <v>7</v>
      </c>
      <c r="D128" s="94">
        <v>2</v>
      </c>
      <c r="E128" s="95" t="s">
        <v>68</v>
      </c>
      <c r="F128" s="98">
        <v>0</v>
      </c>
      <c r="G128" s="96">
        <v>763767.7</v>
      </c>
      <c r="H128" s="96">
        <v>675869.9</v>
      </c>
      <c r="I128" s="112">
        <f t="shared" si="2"/>
        <v>88.491553125380932</v>
      </c>
    </row>
    <row r="129" spans="1:11" x14ac:dyDescent="0.2">
      <c r="A129" s="174" t="s">
        <v>174</v>
      </c>
      <c r="B129" s="175">
        <v>864</v>
      </c>
      <c r="C129" s="94">
        <v>7</v>
      </c>
      <c r="D129" s="94">
        <v>2</v>
      </c>
      <c r="E129" s="95" t="s">
        <v>173</v>
      </c>
      <c r="F129" s="98">
        <v>0</v>
      </c>
      <c r="G129" s="96">
        <v>737063</v>
      </c>
      <c r="H129" s="96">
        <v>660503</v>
      </c>
      <c r="I129" s="112">
        <f t="shared" si="2"/>
        <v>89.612828211428337</v>
      </c>
    </row>
    <row r="130" spans="1:11" ht="22.5" x14ac:dyDescent="0.2">
      <c r="A130" s="174" t="s">
        <v>137</v>
      </c>
      <c r="B130" s="175">
        <v>864</v>
      </c>
      <c r="C130" s="94">
        <v>7</v>
      </c>
      <c r="D130" s="94">
        <v>2</v>
      </c>
      <c r="E130" s="95" t="s">
        <v>172</v>
      </c>
      <c r="F130" s="98">
        <v>0</v>
      </c>
      <c r="G130" s="96">
        <v>671991.2</v>
      </c>
      <c r="H130" s="96">
        <v>607836.30000000005</v>
      </c>
      <c r="I130" s="112">
        <f t="shared" si="2"/>
        <v>90.453014860908908</v>
      </c>
    </row>
    <row r="131" spans="1:11" ht="22.5" x14ac:dyDescent="0.2">
      <c r="A131" s="174" t="s">
        <v>105</v>
      </c>
      <c r="B131" s="175">
        <v>864</v>
      </c>
      <c r="C131" s="94">
        <v>7</v>
      </c>
      <c r="D131" s="94">
        <v>2</v>
      </c>
      <c r="E131" s="95" t="s">
        <v>172</v>
      </c>
      <c r="F131" s="98">
        <v>100</v>
      </c>
      <c r="G131" s="96">
        <v>8733.2999999999993</v>
      </c>
      <c r="H131" s="96">
        <v>7083.8</v>
      </c>
      <c r="I131" s="112">
        <f t="shared" si="2"/>
        <v>81.112523330241729</v>
      </c>
      <c r="K131" s="97"/>
    </row>
    <row r="132" spans="1:11" ht="22.5" x14ac:dyDescent="0.2">
      <c r="A132" s="174" t="s">
        <v>27</v>
      </c>
      <c r="B132" s="175">
        <v>864</v>
      </c>
      <c r="C132" s="94">
        <v>7</v>
      </c>
      <c r="D132" s="94">
        <v>2</v>
      </c>
      <c r="E132" s="95" t="s">
        <v>172</v>
      </c>
      <c r="F132" s="98" t="s">
        <v>25</v>
      </c>
      <c r="G132" s="96">
        <v>172</v>
      </c>
      <c r="H132" s="96">
        <v>93.9</v>
      </c>
      <c r="I132" s="112">
        <f t="shared" si="2"/>
        <v>54.593023255813954</v>
      </c>
    </row>
    <row r="133" spans="1:11" ht="33.75" x14ac:dyDescent="0.2">
      <c r="A133" s="174" t="s">
        <v>120</v>
      </c>
      <c r="B133" s="175">
        <v>864</v>
      </c>
      <c r="C133" s="94">
        <v>7</v>
      </c>
      <c r="D133" s="94">
        <v>2</v>
      </c>
      <c r="E133" s="95" t="s">
        <v>172</v>
      </c>
      <c r="F133" s="98" t="s">
        <v>119</v>
      </c>
      <c r="G133" s="96">
        <v>604947</v>
      </c>
      <c r="H133" s="96">
        <v>555895.69999999995</v>
      </c>
      <c r="I133" s="112">
        <f t="shared" si="2"/>
        <v>91.891636788016129</v>
      </c>
    </row>
    <row r="134" spans="1:11" ht="33.75" x14ac:dyDescent="0.2">
      <c r="A134" s="174" t="s">
        <v>12</v>
      </c>
      <c r="B134" s="175">
        <v>864</v>
      </c>
      <c r="C134" s="94">
        <v>7</v>
      </c>
      <c r="D134" s="94">
        <v>2</v>
      </c>
      <c r="E134" s="95" t="s">
        <v>172</v>
      </c>
      <c r="F134" s="98" t="s">
        <v>10</v>
      </c>
      <c r="G134" s="96">
        <v>58139</v>
      </c>
      <c r="H134" s="96">
        <v>44762.9</v>
      </c>
      <c r="I134" s="112">
        <f t="shared" si="2"/>
        <v>76.992896334646275</v>
      </c>
    </row>
    <row r="135" spans="1:11" ht="22.5" x14ac:dyDescent="0.2">
      <c r="A135" s="174" t="s">
        <v>603</v>
      </c>
      <c r="B135" s="175">
        <v>864</v>
      </c>
      <c r="C135" s="94">
        <v>7</v>
      </c>
      <c r="D135" s="94">
        <v>2</v>
      </c>
      <c r="E135" s="95" t="s">
        <v>609</v>
      </c>
      <c r="F135" s="98">
        <v>0</v>
      </c>
      <c r="G135" s="96">
        <v>20328</v>
      </c>
      <c r="H135" s="96">
        <v>9866.7999999999993</v>
      </c>
      <c r="I135" s="112">
        <f t="shared" si="2"/>
        <v>48.53797717434081</v>
      </c>
    </row>
    <row r="136" spans="1:11" ht="33.75" x14ac:dyDescent="0.2">
      <c r="A136" s="174" t="s">
        <v>120</v>
      </c>
      <c r="B136" s="175">
        <v>864</v>
      </c>
      <c r="C136" s="94">
        <v>7</v>
      </c>
      <c r="D136" s="94">
        <v>2</v>
      </c>
      <c r="E136" s="95" t="s">
        <v>609</v>
      </c>
      <c r="F136" s="98" t="s">
        <v>119</v>
      </c>
      <c r="G136" s="96">
        <v>18940.900000000001</v>
      </c>
      <c r="H136" s="96">
        <v>8765.7999999999993</v>
      </c>
      <c r="I136" s="112">
        <f t="shared" si="2"/>
        <v>46.279743834770251</v>
      </c>
    </row>
    <row r="137" spans="1:11" ht="33.75" x14ac:dyDescent="0.2">
      <c r="A137" s="174" t="s">
        <v>12</v>
      </c>
      <c r="B137" s="175">
        <v>864</v>
      </c>
      <c r="C137" s="94">
        <v>7</v>
      </c>
      <c r="D137" s="94">
        <v>2</v>
      </c>
      <c r="E137" s="95" t="s">
        <v>609</v>
      </c>
      <c r="F137" s="98" t="s">
        <v>10</v>
      </c>
      <c r="G137" s="96">
        <v>1387.1</v>
      </c>
      <c r="H137" s="96">
        <v>1101</v>
      </c>
      <c r="I137" s="112">
        <f t="shared" si="2"/>
        <v>79.374234013409279</v>
      </c>
    </row>
    <row r="138" spans="1:11" x14ac:dyDescent="0.2">
      <c r="A138" s="174" t="s">
        <v>102</v>
      </c>
      <c r="B138" s="175">
        <v>864</v>
      </c>
      <c r="C138" s="94">
        <v>7</v>
      </c>
      <c r="D138" s="94">
        <v>2</v>
      </c>
      <c r="E138" s="95" t="s">
        <v>670</v>
      </c>
      <c r="F138" s="98">
        <v>0</v>
      </c>
      <c r="G138" s="96">
        <v>358.8</v>
      </c>
      <c r="H138" s="96">
        <v>358.8</v>
      </c>
      <c r="I138" s="112">
        <f t="shared" si="2"/>
        <v>100</v>
      </c>
    </row>
    <row r="139" spans="1:11" ht="33.75" x14ac:dyDescent="0.2">
      <c r="A139" s="174" t="s">
        <v>120</v>
      </c>
      <c r="B139" s="175">
        <v>864</v>
      </c>
      <c r="C139" s="94">
        <v>7</v>
      </c>
      <c r="D139" s="94">
        <v>2</v>
      </c>
      <c r="E139" s="95" t="s">
        <v>670</v>
      </c>
      <c r="F139" s="98" t="s">
        <v>119</v>
      </c>
      <c r="G139" s="96">
        <v>358.8</v>
      </c>
      <c r="H139" s="96">
        <v>358.8</v>
      </c>
      <c r="I139" s="112">
        <f t="shared" si="2"/>
        <v>100</v>
      </c>
    </row>
    <row r="140" spans="1:11" x14ac:dyDescent="0.2">
      <c r="A140" s="174" t="s">
        <v>24</v>
      </c>
      <c r="B140" s="175">
        <v>864</v>
      </c>
      <c r="C140" s="94">
        <v>7</v>
      </c>
      <c r="D140" s="94">
        <v>2</v>
      </c>
      <c r="E140" s="95" t="s">
        <v>671</v>
      </c>
      <c r="F140" s="98">
        <v>0</v>
      </c>
      <c r="G140" s="96">
        <v>10751.7</v>
      </c>
      <c r="H140" s="96">
        <v>10751.7</v>
      </c>
      <c r="I140" s="112">
        <f t="shared" si="2"/>
        <v>100</v>
      </c>
    </row>
    <row r="141" spans="1:11" ht="33.75" x14ac:dyDescent="0.2">
      <c r="A141" s="174" t="s">
        <v>120</v>
      </c>
      <c r="B141" s="175">
        <v>864</v>
      </c>
      <c r="C141" s="94">
        <v>7</v>
      </c>
      <c r="D141" s="94">
        <v>2</v>
      </c>
      <c r="E141" s="95" t="s">
        <v>671</v>
      </c>
      <c r="F141" s="98" t="s">
        <v>119</v>
      </c>
      <c r="G141" s="96">
        <v>10337.1</v>
      </c>
      <c r="H141" s="96">
        <v>10337.1</v>
      </c>
      <c r="I141" s="112">
        <f t="shared" si="2"/>
        <v>100</v>
      </c>
    </row>
    <row r="142" spans="1:11" ht="33.75" x14ac:dyDescent="0.2">
      <c r="A142" s="174" t="s">
        <v>12</v>
      </c>
      <c r="B142" s="175">
        <v>864</v>
      </c>
      <c r="C142" s="94">
        <v>7</v>
      </c>
      <c r="D142" s="94">
        <v>2</v>
      </c>
      <c r="E142" s="95" t="s">
        <v>671</v>
      </c>
      <c r="F142" s="98" t="s">
        <v>10</v>
      </c>
      <c r="G142" s="96">
        <v>414.6</v>
      </c>
      <c r="H142" s="96">
        <v>414.6</v>
      </c>
      <c r="I142" s="112">
        <f t="shared" si="2"/>
        <v>100</v>
      </c>
    </row>
    <row r="143" spans="1:11" x14ac:dyDescent="0.2">
      <c r="A143" s="174" t="s">
        <v>23</v>
      </c>
      <c r="B143" s="175">
        <v>864</v>
      </c>
      <c r="C143" s="94">
        <v>7</v>
      </c>
      <c r="D143" s="94">
        <v>2</v>
      </c>
      <c r="E143" s="95" t="s">
        <v>672</v>
      </c>
      <c r="F143" s="98">
        <v>0</v>
      </c>
      <c r="G143" s="96">
        <v>5478.3</v>
      </c>
      <c r="H143" s="96">
        <v>5478.3</v>
      </c>
      <c r="I143" s="112">
        <f t="shared" si="2"/>
        <v>100</v>
      </c>
    </row>
    <row r="144" spans="1:11" ht="33.75" x14ac:dyDescent="0.2">
      <c r="A144" s="174" t="s">
        <v>120</v>
      </c>
      <c r="B144" s="175">
        <v>864</v>
      </c>
      <c r="C144" s="94">
        <v>7</v>
      </c>
      <c r="D144" s="94">
        <v>2</v>
      </c>
      <c r="E144" s="95" t="s">
        <v>672</v>
      </c>
      <c r="F144" s="98" t="s">
        <v>119</v>
      </c>
      <c r="G144" s="96">
        <v>4987.3999999999996</v>
      </c>
      <c r="H144" s="96">
        <v>4987.3999999999996</v>
      </c>
      <c r="I144" s="112">
        <f t="shared" si="2"/>
        <v>100</v>
      </c>
    </row>
    <row r="145" spans="1:11" ht="33.75" x14ac:dyDescent="0.2">
      <c r="A145" s="174" t="s">
        <v>12</v>
      </c>
      <c r="B145" s="175">
        <v>864</v>
      </c>
      <c r="C145" s="94">
        <v>7</v>
      </c>
      <c r="D145" s="94">
        <v>2</v>
      </c>
      <c r="E145" s="95" t="s">
        <v>672</v>
      </c>
      <c r="F145" s="98" t="s">
        <v>10</v>
      </c>
      <c r="G145" s="96">
        <v>490.9</v>
      </c>
      <c r="H145" s="96">
        <v>490.9</v>
      </c>
      <c r="I145" s="112">
        <f t="shared" si="2"/>
        <v>100</v>
      </c>
    </row>
    <row r="146" spans="1:11" x14ac:dyDescent="0.2">
      <c r="A146" s="174" t="s">
        <v>22</v>
      </c>
      <c r="B146" s="175">
        <v>864</v>
      </c>
      <c r="C146" s="94">
        <v>7</v>
      </c>
      <c r="D146" s="94">
        <v>2</v>
      </c>
      <c r="E146" s="95" t="s">
        <v>673</v>
      </c>
      <c r="F146" s="98">
        <v>0</v>
      </c>
      <c r="G146" s="96">
        <v>3255.4</v>
      </c>
      <c r="H146" s="96">
        <v>3255.4</v>
      </c>
      <c r="I146" s="112">
        <f t="shared" si="2"/>
        <v>100</v>
      </c>
    </row>
    <row r="147" spans="1:11" ht="33.75" x14ac:dyDescent="0.2">
      <c r="A147" s="174" t="s">
        <v>120</v>
      </c>
      <c r="B147" s="175">
        <v>864</v>
      </c>
      <c r="C147" s="94">
        <v>7</v>
      </c>
      <c r="D147" s="94">
        <v>2</v>
      </c>
      <c r="E147" s="95" t="s">
        <v>673</v>
      </c>
      <c r="F147" s="98" t="s">
        <v>119</v>
      </c>
      <c r="G147" s="96">
        <v>3113.3</v>
      </c>
      <c r="H147" s="96">
        <v>3113.3</v>
      </c>
      <c r="I147" s="112">
        <f t="shared" si="2"/>
        <v>100</v>
      </c>
    </row>
    <row r="148" spans="1:11" ht="33.75" x14ac:dyDescent="0.2">
      <c r="A148" s="174" t="s">
        <v>12</v>
      </c>
      <c r="B148" s="175">
        <v>864</v>
      </c>
      <c r="C148" s="94">
        <v>7</v>
      </c>
      <c r="D148" s="94">
        <v>2</v>
      </c>
      <c r="E148" s="95" t="s">
        <v>673</v>
      </c>
      <c r="F148" s="98" t="s">
        <v>10</v>
      </c>
      <c r="G148" s="96">
        <v>142.1</v>
      </c>
      <c r="H148" s="96">
        <v>142.1</v>
      </c>
      <c r="I148" s="112">
        <f t="shared" si="2"/>
        <v>100</v>
      </c>
    </row>
    <row r="149" spans="1:11" ht="33.75" x14ac:dyDescent="0.2">
      <c r="A149" s="174" t="s">
        <v>610</v>
      </c>
      <c r="B149" s="175">
        <v>864</v>
      </c>
      <c r="C149" s="94">
        <v>7</v>
      </c>
      <c r="D149" s="94">
        <v>2</v>
      </c>
      <c r="E149" s="95" t="s">
        <v>611</v>
      </c>
      <c r="F149" s="98">
        <v>0</v>
      </c>
      <c r="G149" s="96">
        <v>200</v>
      </c>
      <c r="H149" s="96"/>
      <c r="I149" s="112"/>
    </row>
    <row r="150" spans="1:11" ht="33.75" x14ac:dyDescent="0.2">
      <c r="A150" s="174" t="s">
        <v>120</v>
      </c>
      <c r="B150" s="175">
        <v>864</v>
      </c>
      <c r="C150" s="94">
        <v>7</v>
      </c>
      <c r="D150" s="94">
        <v>2</v>
      </c>
      <c r="E150" s="95" t="s">
        <v>611</v>
      </c>
      <c r="F150" s="98" t="s">
        <v>119</v>
      </c>
      <c r="G150" s="96">
        <v>200</v>
      </c>
      <c r="H150" s="96"/>
      <c r="I150" s="112"/>
    </row>
    <row r="151" spans="1:11" ht="33.75" x14ac:dyDescent="0.2">
      <c r="A151" s="174" t="s">
        <v>607</v>
      </c>
      <c r="B151" s="175">
        <v>864</v>
      </c>
      <c r="C151" s="94">
        <v>7</v>
      </c>
      <c r="D151" s="94">
        <v>2</v>
      </c>
      <c r="E151" s="95" t="s">
        <v>612</v>
      </c>
      <c r="F151" s="98">
        <v>0</v>
      </c>
      <c r="G151" s="96">
        <v>10.7</v>
      </c>
      <c r="H151" s="96"/>
      <c r="I151" s="112"/>
    </row>
    <row r="152" spans="1:11" ht="33.75" x14ac:dyDescent="0.2">
      <c r="A152" s="174" t="s">
        <v>120</v>
      </c>
      <c r="B152" s="175">
        <v>864</v>
      </c>
      <c r="C152" s="94">
        <v>7</v>
      </c>
      <c r="D152" s="94">
        <v>2</v>
      </c>
      <c r="E152" s="95" t="s">
        <v>612</v>
      </c>
      <c r="F152" s="98" t="s">
        <v>119</v>
      </c>
      <c r="G152" s="96">
        <v>10.7</v>
      </c>
      <c r="H152" s="96"/>
      <c r="I152" s="112"/>
    </row>
    <row r="153" spans="1:11" x14ac:dyDescent="0.2">
      <c r="A153" s="174" t="s">
        <v>171</v>
      </c>
      <c r="B153" s="175">
        <v>864</v>
      </c>
      <c r="C153" s="94">
        <v>7</v>
      </c>
      <c r="D153" s="94">
        <v>2</v>
      </c>
      <c r="E153" s="95" t="s">
        <v>170</v>
      </c>
      <c r="F153" s="98">
        <v>0</v>
      </c>
      <c r="G153" s="96">
        <v>24688.9</v>
      </c>
      <c r="H153" s="96">
        <v>22955.7</v>
      </c>
      <c r="I153" s="112">
        <f t="shared" si="2"/>
        <v>92.979841143185809</v>
      </c>
    </row>
    <row r="154" spans="1:11" ht="33.75" x14ac:dyDescent="0.2">
      <c r="A154" s="174" t="s">
        <v>120</v>
      </c>
      <c r="B154" s="175">
        <v>864</v>
      </c>
      <c r="C154" s="94">
        <v>7</v>
      </c>
      <c r="D154" s="94">
        <v>2</v>
      </c>
      <c r="E154" s="95" t="s">
        <v>170</v>
      </c>
      <c r="F154" s="98" t="s">
        <v>119</v>
      </c>
      <c r="G154" s="96">
        <v>23804.400000000001</v>
      </c>
      <c r="H154" s="96">
        <v>22146.6</v>
      </c>
      <c r="I154" s="112">
        <f t="shared" si="2"/>
        <v>93.035741291525923</v>
      </c>
    </row>
    <row r="155" spans="1:11" ht="33.75" x14ac:dyDescent="0.2">
      <c r="A155" s="174" t="s">
        <v>12</v>
      </c>
      <c r="B155" s="175">
        <v>864</v>
      </c>
      <c r="C155" s="94">
        <v>7</v>
      </c>
      <c r="D155" s="94">
        <v>2</v>
      </c>
      <c r="E155" s="95" t="s">
        <v>170</v>
      </c>
      <c r="F155" s="98" t="s">
        <v>10</v>
      </c>
      <c r="G155" s="96">
        <v>859.5</v>
      </c>
      <c r="H155" s="96">
        <v>784</v>
      </c>
      <c r="I155" s="112">
        <f t="shared" si="2"/>
        <v>91.215823152995924</v>
      </c>
    </row>
    <row r="156" spans="1:11" x14ac:dyDescent="0.2">
      <c r="A156" s="174" t="s">
        <v>37</v>
      </c>
      <c r="B156" s="175">
        <v>864</v>
      </c>
      <c r="C156" s="94">
        <v>7</v>
      </c>
      <c r="D156" s="94">
        <v>2</v>
      </c>
      <c r="E156" s="95" t="s">
        <v>170</v>
      </c>
      <c r="F156" s="98" t="s">
        <v>35</v>
      </c>
      <c r="G156" s="96">
        <v>6.2</v>
      </c>
      <c r="H156" s="96">
        <v>6.2</v>
      </c>
      <c r="I156" s="112">
        <f t="shared" si="2"/>
        <v>100</v>
      </c>
    </row>
    <row r="157" spans="1:11" x14ac:dyDescent="0.2">
      <c r="A157" s="174" t="s">
        <v>104</v>
      </c>
      <c r="B157" s="175">
        <v>864</v>
      </c>
      <c r="C157" s="94">
        <v>7</v>
      </c>
      <c r="D157" s="94">
        <v>2</v>
      </c>
      <c r="E157" s="95" t="s">
        <v>170</v>
      </c>
      <c r="F157" s="98" t="s">
        <v>103</v>
      </c>
      <c r="G157" s="96">
        <v>18.899999999999999</v>
      </c>
      <c r="H157" s="96">
        <v>18.899999999999999</v>
      </c>
      <c r="I157" s="112">
        <f t="shared" si="2"/>
        <v>100</v>
      </c>
    </row>
    <row r="158" spans="1:11" x14ac:dyDescent="0.2">
      <c r="A158" s="174" t="s">
        <v>151</v>
      </c>
      <c r="B158" s="175">
        <v>864</v>
      </c>
      <c r="C158" s="94">
        <v>7</v>
      </c>
      <c r="D158" s="94">
        <v>2</v>
      </c>
      <c r="E158" s="95" t="s">
        <v>150</v>
      </c>
      <c r="F158" s="98">
        <v>0</v>
      </c>
      <c r="G158" s="96">
        <v>26446.6</v>
      </c>
      <c r="H158" s="96">
        <v>15108.9</v>
      </c>
      <c r="I158" s="112">
        <f t="shared" si="2"/>
        <v>57.129838996317105</v>
      </c>
    </row>
    <row r="159" spans="1:11" ht="22.5" x14ac:dyDescent="0.2">
      <c r="A159" s="174" t="s">
        <v>613</v>
      </c>
      <c r="B159" s="175">
        <v>864</v>
      </c>
      <c r="C159" s="94">
        <v>7</v>
      </c>
      <c r="D159" s="94">
        <v>2</v>
      </c>
      <c r="E159" s="95" t="s">
        <v>614</v>
      </c>
      <c r="F159" s="98">
        <v>0</v>
      </c>
      <c r="G159" s="96">
        <v>3913.3</v>
      </c>
      <c r="H159" s="96">
        <v>1167.4000000000001</v>
      </c>
      <c r="I159" s="112">
        <f t="shared" si="2"/>
        <v>29.831599928449137</v>
      </c>
    </row>
    <row r="160" spans="1:11" ht="33.75" x14ac:dyDescent="0.2">
      <c r="A160" s="174" t="s">
        <v>120</v>
      </c>
      <c r="B160" s="175">
        <v>864</v>
      </c>
      <c r="C160" s="94">
        <v>7</v>
      </c>
      <c r="D160" s="94">
        <v>2</v>
      </c>
      <c r="E160" s="95" t="s">
        <v>614</v>
      </c>
      <c r="F160" s="98" t="s">
        <v>119</v>
      </c>
      <c r="G160" s="96">
        <v>3913.3</v>
      </c>
      <c r="H160" s="96">
        <v>1167.4000000000001</v>
      </c>
      <c r="I160" s="112">
        <f t="shared" si="2"/>
        <v>29.831599928449137</v>
      </c>
      <c r="K160" s="97"/>
    </row>
    <row r="161" spans="1:9" ht="22.5" x14ac:dyDescent="0.2">
      <c r="A161" s="174" t="s">
        <v>17</v>
      </c>
      <c r="B161" s="175">
        <v>864</v>
      </c>
      <c r="C161" s="94">
        <v>7</v>
      </c>
      <c r="D161" s="94">
        <v>2</v>
      </c>
      <c r="E161" s="95" t="s">
        <v>674</v>
      </c>
      <c r="F161" s="98">
        <v>0</v>
      </c>
      <c r="G161" s="96">
        <v>424.4</v>
      </c>
      <c r="H161" s="96">
        <v>424.4</v>
      </c>
      <c r="I161" s="112">
        <f t="shared" si="2"/>
        <v>100</v>
      </c>
    </row>
    <row r="162" spans="1:9" ht="33.75" x14ac:dyDescent="0.2">
      <c r="A162" s="174" t="s">
        <v>120</v>
      </c>
      <c r="B162" s="175">
        <v>864</v>
      </c>
      <c r="C162" s="94">
        <v>7</v>
      </c>
      <c r="D162" s="94">
        <v>2</v>
      </c>
      <c r="E162" s="95" t="s">
        <v>674</v>
      </c>
      <c r="F162" s="98" t="s">
        <v>119</v>
      </c>
      <c r="G162" s="96">
        <v>424.4</v>
      </c>
      <c r="H162" s="96">
        <v>424.4</v>
      </c>
      <c r="I162" s="112">
        <f t="shared" si="2"/>
        <v>100</v>
      </c>
    </row>
    <row r="163" spans="1:9" x14ac:dyDescent="0.2">
      <c r="A163" s="174" t="s">
        <v>15</v>
      </c>
      <c r="B163" s="175">
        <v>864</v>
      </c>
      <c r="C163" s="94">
        <v>7</v>
      </c>
      <c r="D163" s="94">
        <v>2</v>
      </c>
      <c r="E163" s="95" t="s">
        <v>675</v>
      </c>
      <c r="F163" s="98">
        <v>0</v>
      </c>
      <c r="G163" s="96">
        <v>2938.5</v>
      </c>
      <c r="H163" s="96">
        <v>2938.5</v>
      </c>
      <c r="I163" s="112">
        <f t="shared" si="2"/>
        <v>100</v>
      </c>
    </row>
    <row r="164" spans="1:9" ht="33.75" x14ac:dyDescent="0.2">
      <c r="A164" s="174" t="s">
        <v>120</v>
      </c>
      <c r="B164" s="175">
        <v>864</v>
      </c>
      <c r="C164" s="94">
        <v>7</v>
      </c>
      <c r="D164" s="94">
        <v>2</v>
      </c>
      <c r="E164" s="95" t="s">
        <v>675</v>
      </c>
      <c r="F164" s="98" t="s">
        <v>119</v>
      </c>
      <c r="G164" s="96">
        <v>2938.5</v>
      </c>
      <c r="H164" s="96">
        <v>2938.5</v>
      </c>
      <c r="I164" s="112">
        <f t="shared" si="2"/>
        <v>100</v>
      </c>
    </row>
    <row r="165" spans="1:9" ht="22.5" x14ac:dyDescent="0.2">
      <c r="A165" s="174" t="s">
        <v>13</v>
      </c>
      <c r="B165" s="175">
        <v>864</v>
      </c>
      <c r="C165" s="94">
        <v>7</v>
      </c>
      <c r="D165" s="94">
        <v>2</v>
      </c>
      <c r="E165" s="95" t="s">
        <v>676</v>
      </c>
      <c r="F165" s="98">
        <v>0</v>
      </c>
      <c r="G165" s="96">
        <v>65.5</v>
      </c>
      <c r="H165" s="96">
        <v>65.5</v>
      </c>
      <c r="I165" s="112">
        <f t="shared" si="2"/>
        <v>100</v>
      </c>
    </row>
    <row r="166" spans="1:9" ht="33.75" x14ac:dyDescent="0.2">
      <c r="A166" s="174" t="s">
        <v>120</v>
      </c>
      <c r="B166" s="175">
        <v>864</v>
      </c>
      <c r="C166" s="94">
        <v>7</v>
      </c>
      <c r="D166" s="94">
        <v>2</v>
      </c>
      <c r="E166" s="95" t="s">
        <v>676</v>
      </c>
      <c r="F166" s="98" t="s">
        <v>119</v>
      </c>
      <c r="G166" s="96">
        <v>65.5</v>
      </c>
      <c r="H166" s="96">
        <v>65.5</v>
      </c>
      <c r="I166" s="112">
        <f t="shared" si="2"/>
        <v>100</v>
      </c>
    </row>
    <row r="167" spans="1:9" x14ac:dyDescent="0.2">
      <c r="A167" s="174" t="s">
        <v>102</v>
      </c>
      <c r="B167" s="175">
        <v>864</v>
      </c>
      <c r="C167" s="94">
        <v>7</v>
      </c>
      <c r="D167" s="94">
        <v>2</v>
      </c>
      <c r="E167" s="95" t="s">
        <v>677</v>
      </c>
      <c r="F167" s="98">
        <v>0</v>
      </c>
      <c r="G167" s="96">
        <v>22.5</v>
      </c>
      <c r="H167" s="96">
        <v>22.5</v>
      </c>
      <c r="I167" s="112">
        <f t="shared" si="2"/>
        <v>100</v>
      </c>
    </row>
    <row r="168" spans="1:9" ht="33.75" x14ac:dyDescent="0.2">
      <c r="A168" s="174" t="s">
        <v>120</v>
      </c>
      <c r="B168" s="175">
        <v>864</v>
      </c>
      <c r="C168" s="94">
        <v>7</v>
      </c>
      <c r="D168" s="94">
        <v>2</v>
      </c>
      <c r="E168" s="95" t="s">
        <v>677</v>
      </c>
      <c r="F168" s="98" t="s">
        <v>119</v>
      </c>
      <c r="G168" s="96">
        <v>22.5</v>
      </c>
      <c r="H168" s="96">
        <v>22.5</v>
      </c>
      <c r="I168" s="112">
        <f t="shared" si="2"/>
        <v>100</v>
      </c>
    </row>
    <row r="169" spans="1:9" x14ac:dyDescent="0.2">
      <c r="A169" s="174" t="s">
        <v>24</v>
      </c>
      <c r="B169" s="175">
        <v>864</v>
      </c>
      <c r="C169" s="94">
        <v>7</v>
      </c>
      <c r="D169" s="94">
        <v>2</v>
      </c>
      <c r="E169" s="95" t="s">
        <v>678</v>
      </c>
      <c r="F169" s="98">
        <v>0</v>
      </c>
      <c r="G169" s="96">
        <v>24.4</v>
      </c>
      <c r="H169" s="96">
        <v>24.4</v>
      </c>
      <c r="I169" s="112">
        <f t="shared" si="2"/>
        <v>100</v>
      </c>
    </row>
    <row r="170" spans="1:9" ht="33.75" x14ac:dyDescent="0.2">
      <c r="A170" s="174" t="s">
        <v>120</v>
      </c>
      <c r="B170" s="175">
        <v>864</v>
      </c>
      <c r="C170" s="94">
        <v>7</v>
      </c>
      <c r="D170" s="94">
        <v>2</v>
      </c>
      <c r="E170" s="95" t="s">
        <v>678</v>
      </c>
      <c r="F170" s="98" t="s">
        <v>119</v>
      </c>
      <c r="G170" s="96">
        <v>24.4</v>
      </c>
      <c r="H170" s="96">
        <v>24.4</v>
      </c>
      <c r="I170" s="112">
        <f t="shared" si="2"/>
        <v>100</v>
      </c>
    </row>
    <row r="171" spans="1:9" x14ac:dyDescent="0.2">
      <c r="A171" s="174" t="s">
        <v>23</v>
      </c>
      <c r="B171" s="175">
        <v>864</v>
      </c>
      <c r="C171" s="94">
        <v>7</v>
      </c>
      <c r="D171" s="94">
        <v>2</v>
      </c>
      <c r="E171" s="95" t="s">
        <v>679</v>
      </c>
      <c r="F171" s="98">
        <v>0</v>
      </c>
      <c r="G171" s="96">
        <v>9.1999999999999993</v>
      </c>
      <c r="H171" s="96">
        <v>9.1999999999999993</v>
      </c>
      <c r="I171" s="112">
        <f t="shared" si="2"/>
        <v>100</v>
      </c>
    </row>
    <row r="172" spans="1:9" ht="33.75" x14ac:dyDescent="0.2">
      <c r="A172" s="174" t="s">
        <v>120</v>
      </c>
      <c r="B172" s="175">
        <v>864</v>
      </c>
      <c r="C172" s="94">
        <v>7</v>
      </c>
      <c r="D172" s="94">
        <v>2</v>
      </c>
      <c r="E172" s="95" t="s">
        <v>679</v>
      </c>
      <c r="F172" s="98" t="s">
        <v>119</v>
      </c>
      <c r="G172" s="96">
        <v>9.1999999999999993</v>
      </c>
      <c r="H172" s="96">
        <v>9.1999999999999993</v>
      </c>
      <c r="I172" s="112">
        <f t="shared" si="2"/>
        <v>100</v>
      </c>
    </row>
    <row r="173" spans="1:9" x14ac:dyDescent="0.2">
      <c r="A173" s="174" t="s">
        <v>22</v>
      </c>
      <c r="B173" s="175">
        <v>864</v>
      </c>
      <c r="C173" s="94">
        <v>7</v>
      </c>
      <c r="D173" s="94">
        <v>2</v>
      </c>
      <c r="E173" s="95" t="s">
        <v>680</v>
      </c>
      <c r="F173" s="98">
        <v>0</v>
      </c>
      <c r="G173" s="96">
        <v>57.6</v>
      </c>
      <c r="H173" s="96">
        <v>57.6</v>
      </c>
      <c r="I173" s="112">
        <f t="shared" si="2"/>
        <v>100</v>
      </c>
    </row>
    <row r="174" spans="1:9" ht="33.75" x14ac:dyDescent="0.2">
      <c r="A174" s="174" t="s">
        <v>120</v>
      </c>
      <c r="B174" s="175">
        <v>864</v>
      </c>
      <c r="C174" s="94">
        <v>7</v>
      </c>
      <c r="D174" s="94">
        <v>2</v>
      </c>
      <c r="E174" s="95" t="s">
        <v>680</v>
      </c>
      <c r="F174" s="98" t="s">
        <v>119</v>
      </c>
      <c r="G174" s="96">
        <v>57.6</v>
      </c>
      <c r="H174" s="96">
        <v>57.6</v>
      </c>
      <c r="I174" s="112">
        <f t="shared" si="2"/>
        <v>100</v>
      </c>
    </row>
    <row r="175" spans="1:9" ht="33.75" x14ac:dyDescent="0.2">
      <c r="A175" s="174" t="s">
        <v>610</v>
      </c>
      <c r="B175" s="175">
        <v>864</v>
      </c>
      <c r="C175" s="94">
        <v>7</v>
      </c>
      <c r="D175" s="94">
        <v>2</v>
      </c>
      <c r="E175" s="95" t="s">
        <v>615</v>
      </c>
      <c r="F175" s="98">
        <v>0</v>
      </c>
      <c r="G175" s="96">
        <v>579.1</v>
      </c>
      <c r="H175" s="96"/>
      <c r="I175" s="112"/>
    </row>
    <row r="176" spans="1:9" ht="33.75" x14ac:dyDescent="0.2">
      <c r="A176" s="174" t="s">
        <v>120</v>
      </c>
      <c r="B176" s="175">
        <v>864</v>
      </c>
      <c r="C176" s="94">
        <v>7</v>
      </c>
      <c r="D176" s="94">
        <v>2</v>
      </c>
      <c r="E176" s="95" t="s">
        <v>615</v>
      </c>
      <c r="F176" s="98" t="s">
        <v>119</v>
      </c>
      <c r="G176" s="96">
        <v>579.1</v>
      </c>
      <c r="H176" s="96"/>
      <c r="I176" s="112"/>
    </row>
    <row r="177" spans="1:9" ht="33.75" x14ac:dyDescent="0.2">
      <c r="A177" s="174" t="s">
        <v>616</v>
      </c>
      <c r="B177" s="175">
        <v>864</v>
      </c>
      <c r="C177" s="94">
        <v>7</v>
      </c>
      <c r="D177" s="94">
        <v>2</v>
      </c>
      <c r="E177" s="95" t="s">
        <v>617</v>
      </c>
      <c r="F177" s="98">
        <v>0</v>
      </c>
      <c r="G177" s="96">
        <v>30.8</v>
      </c>
      <c r="H177" s="96"/>
      <c r="I177" s="112"/>
    </row>
    <row r="178" spans="1:9" ht="33.75" x14ac:dyDescent="0.2">
      <c r="A178" s="174" t="s">
        <v>120</v>
      </c>
      <c r="B178" s="175">
        <v>864</v>
      </c>
      <c r="C178" s="94">
        <v>7</v>
      </c>
      <c r="D178" s="94">
        <v>2</v>
      </c>
      <c r="E178" s="95" t="s">
        <v>617</v>
      </c>
      <c r="F178" s="98" t="s">
        <v>119</v>
      </c>
      <c r="G178" s="96">
        <v>30.8</v>
      </c>
      <c r="H178" s="96"/>
      <c r="I178" s="112"/>
    </row>
    <row r="179" spans="1:9" ht="33.75" x14ac:dyDescent="0.2">
      <c r="A179" s="174" t="s">
        <v>618</v>
      </c>
      <c r="B179" s="175">
        <v>864</v>
      </c>
      <c r="C179" s="94">
        <v>7</v>
      </c>
      <c r="D179" s="94">
        <v>2</v>
      </c>
      <c r="E179" s="95" t="s">
        <v>619</v>
      </c>
      <c r="F179" s="98">
        <v>0</v>
      </c>
      <c r="G179" s="96">
        <v>10816.3</v>
      </c>
      <c r="H179" s="96">
        <v>2834.3</v>
      </c>
      <c r="I179" s="112">
        <f t="shared" si="2"/>
        <v>26.203969934265881</v>
      </c>
    </row>
    <row r="180" spans="1:9" ht="33.75" x14ac:dyDescent="0.2">
      <c r="A180" s="174" t="s">
        <v>120</v>
      </c>
      <c r="B180" s="175">
        <v>864</v>
      </c>
      <c r="C180" s="94">
        <v>7</v>
      </c>
      <c r="D180" s="94">
        <v>2</v>
      </c>
      <c r="E180" s="95" t="s">
        <v>619</v>
      </c>
      <c r="F180" s="98" t="s">
        <v>119</v>
      </c>
      <c r="G180" s="96">
        <v>10816.3</v>
      </c>
      <c r="H180" s="96">
        <v>2834.3</v>
      </c>
      <c r="I180" s="112">
        <f t="shared" ref="I180:I237" si="3">H180/G180*100</f>
        <v>26.203969934265881</v>
      </c>
    </row>
    <row r="181" spans="1:9" ht="22.5" x14ac:dyDescent="0.2">
      <c r="A181" s="174" t="s">
        <v>17</v>
      </c>
      <c r="B181" s="175">
        <v>864</v>
      </c>
      <c r="C181" s="94">
        <v>7</v>
      </c>
      <c r="D181" s="94">
        <v>2</v>
      </c>
      <c r="E181" s="95" t="s">
        <v>681</v>
      </c>
      <c r="F181" s="98">
        <v>0</v>
      </c>
      <c r="G181" s="96">
        <v>300.10000000000002</v>
      </c>
      <c r="H181" s="96">
        <v>300.10000000000002</v>
      </c>
      <c r="I181" s="112">
        <f t="shared" si="3"/>
        <v>100</v>
      </c>
    </row>
    <row r="182" spans="1:9" ht="33.75" x14ac:dyDescent="0.2">
      <c r="A182" s="174" t="s">
        <v>120</v>
      </c>
      <c r="B182" s="175">
        <v>864</v>
      </c>
      <c r="C182" s="94">
        <v>7</v>
      </c>
      <c r="D182" s="94">
        <v>2</v>
      </c>
      <c r="E182" s="95" t="s">
        <v>681</v>
      </c>
      <c r="F182" s="98" t="s">
        <v>119</v>
      </c>
      <c r="G182" s="96">
        <v>300.10000000000002</v>
      </c>
      <c r="H182" s="96">
        <v>300.10000000000002</v>
      </c>
      <c r="I182" s="112">
        <f t="shared" si="3"/>
        <v>100</v>
      </c>
    </row>
    <row r="183" spans="1:9" x14ac:dyDescent="0.2">
      <c r="A183" s="174" t="s">
        <v>15</v>
      </c>
      <c r="B183" s="175">
        <v>864</v>
      </c>
      <c r="C183" s="94">
        <v>7</v>
      </c>
      <c r="D183" s="94">
        <v>2</v>
      </c>
      <c r="E183" s="95" t="s">
        <v>682</v>
      </c>
      <c r="F183" s="98">
        <v>0</v>
      </c>
      <c r="G183" s="96">
        <v>6970.1</v>
      </c>
      <c r="H183" s="96">
        <v>6970.1</v>
      </c>
      <c r="I183" s="112">
        <f t="shared" si="3"/>
        <v>100</v>
      </c>
    </row>
    <row r="184" spans="1:9" ht="33.75" x14ac:dyDescent="0.2">
      <c r="A184" s="174" t="s">
        <v>120</v>
      </c>
      <c r="B184" s="175">
        <v>864</v>
      </c>
      <c r="C184" s="94">
        <v>7</v>
      </c>
      <c r="D184" s="94">
        <v>2</v>
      </c>
      <c r="E184" s="95" t="s">
        <v>682</v>
      </c>
      <c r="F184" s="98" t="s">
        <v>119</v>
      </c>
      <c r="G184" s="96">
        <v>6970.1</v>
      </c>
      <c r="H184" s="96">
        <v>6970.1</v>
      </c>
      <c r="I184" s="112">
        <f t="shared" si="3"/>
        <v>100</v>
      </c>
    </row>
    <row r="185" spans="1:9" ht="22.5" x14ac:dyDescent="0.2">
      <c r="A185" s="174" t="s">
        <v>13</v>
      </c>
      <c r="B185" s="175">
        <v>864</v>
      </c>
      <c r="C185" s="94">
        <v>7</v>
      </c>
      <c r="D185" s="94">
        <v>2</v>
      </c>
      <c r="E185" s="95" t="s">
        <v>683</v>
      </c>
      <c r="F185" s="98">
        <v>0</v>
      </c>
      <c r="G185" s="96">
        <v>96.7</v>
      </c>
      <c r="H185" s="96">
        <v>96.7</v>
      </c>
      <c r="I185" s="112">
        <f t="shared" si="3"/>
        <v>100</v>
      </c>
    </row>
    <row r="186" spans="1:9" ht="33.75" x14ac:dyDescent="0.2">
      <c r="A186" s="174" t="s">
        <v>120</v>
      </c>
      <c r="B186" s="175">
        <v>864</v>
      </c>
      <c r="C186" s="94">
        <v>7</v>
      </c>
      <c r="D186" s="94">
        <v>2</v>
      </c>
      <c r="E186" s="95" t="s">
        <v>683</v>
      </c>
      <c r="F186" s="98" t="s">
        <v>119</v>
      </c>
      <c r="G186" s="96">
        <v>96.7</v>
      </c>
      <c r="H186" s="96">
        <v>96.7</v>
      </c>
      <c r="I186" s="112">
        <f t="shared" si="3"/>
        <v>100</v>
      </c>
    </row>
    <row r="187" spans="1:9" x14ac:dyDescent="0.2">
      <c r="A187" s="174" t="s">
        <v>102</v>
      </c>
      <c r="B187" s="175">
        <v>864</v>
      </c>
      <c r="C187" s="94">
        <v>7</v>
      </c>
      <c r="D187" s="94">
        <v>2</v>
      </c>
      <c r="E187" s="95" t="s">
        <v>684</v>
      </c>
      <c r="F187" s="98">
        <v>0</v>
      </c>
      <c r="G187" s="96">
        <v>25.8</v>
      </c>
      <c r="H187" s="96">
        <v>25.8</v>
      </c>
      <c r="I187" s="112">
        <f t="shared" si="3"/>
        <v>100</v>
      </c>
    </row>
    <row r="188" spans="1:9" ht="33.75" x14ac:dyDescent="0.2">
      <c r="A188" s="174" t="s">
        <v>120</v>
      </c>
      <c r="B188" s="175">
        <v>864</v>
      </c>
      <c r="C188" s="94">
        <v>7</v>
      </c>
      <c r="D188" s="94">
        <v>2</v>
      </c>
      <c r="E188" s="95" t="s">
        <v>684</v>
      </c>
      <c r="F188" s="98" t="s">
        <v>119</v>
      </c>
      <c r="G188" s="96">
        <v>25.8</v>
      </c>
      <c r="H188" s="96">
        <v>25.8</v>
      </c>
      <c r="I188" s="112">
        <f t="shared" si="3"/>
        <v>100</v>
      </c>
    </row>
    <row r="189" spans="1:9" x14ac:dyDescent="0.2">
      <c r="A189" s="174" t="s">
        <v>24</v>
      </c>
      <c r="B189" s="175">
        <v>864</v>
      </c>
      <c r="C189" s="94">
        <v>7</v>
      </c>
      <c r="D189" s="94">
        <v>2</v>
      </c>
      <c r="E189" s="95" t="s">
        <v>685</v>
      </c>
      <c r="F189" s="98">
        <v>0</v>
      </c>
      <c r="G189" s="96">
        <v>113.2</v>
      </c>
      <c r="H189" s="96">
        <v>113.2</v>
      </c>
      <c r="I189" s="112">
        <f t="shared" si="3"/>
        <v>100</v>
      </c>
    </row>
    <row r="190" spans="1:9" ht="33.75" x14ac:dyDescent="0.2">
      <c r="A190" s="174" t="s">
        <v>120</v>
      </c>
      <c r="B190" s="175">
        <v>864</v>
      </c>
      <c r="C190" s="94">
        <v>7</v>
      </c>
      <c r="D190" s="94">
        <v>2</v>
      </c>
      <c r="E190" s="95" t="s">
        <v>685</v>
      </c>
      <c r="F190" s="98" t="s">
        <v>119</v>
      </c>
      <c r="G190" s="96">
        <v>113.2</v>
      </c>
      <c r="H190" s="96">
        <v>113.2</v>
      </c>
      <c r="I190" s="112">
        <f t="shared" si="3"/>
        <v>100</v>
      </c>
    </row>
    <row r="191" spans="1:9" x14ac:dyDescent="0.2">
      <c r="A191" s="174" t="s">
        <v>23</v>
      </c>
      <c r="B191" s="175">
        <v>864</v>
      </c>
      <c r="C191" s="94">
        <v>7</v>
      </c>
      <c r="D191" s="94">
        <v>2</v>
      </c>
      <c r="E191" s="95" t="s">
        <v>686</v>
      </c>
      <c r="F191" s="98">
        <v>0</v>
      </c>
      <c r="G191" s="96">
        <v>45.5</v>
      </c>
      <c r="H191" s="96">
        <v>45.5</v>
      </c>
      <c r="I191" s="112">
        <f t="shared" si="3"/>
        <v>100</v>
      </c>
    </row>
    <row r="192" spans="1:9" ht="33.75" x14ac:dyDescent="0.2">
      <c r="A192" s="174" t="s">
        <v>120</v>
      </c>
      <c r="B192" s="175">
        <v>864</v>
      </c>
      <c r="C192" s="94">
        <v>7</v>
      </c>
      <c r="D192" s="94">
        <v>2</v>
      </c>
      <c r="E192" s="95" t="s">
        <v>686</v>
      </c>
      <c r="F192" s="98" t="s">
        <v>119</v>
      </c>
      <c r="G192" s="96">
        <v>45.5</v>
      </c>
      <c r="H192" s="96">
        <v>45.5</v>
      </c>
      <c r="I192" s="112">
        <f t="shared" si="3"/>
        <v>100</v>
      </c>
    </row>
    <row r="193" spans="1:9" x14ac:dyDescent="0.2">
      <c r="A193" s="174" t="s">
        <v>22</v>
      </c>
      <c r="B193" s="175">
        <v>864</v>
      </c>
      <c r="C193" s="94">
        <v>7</v>
      </c>
      <c r="D193" s="94">
        <v>2</v>
      </c>
      <c r="E193" s="95" t="s">
        <v>687</v>
      </c>
      <c r="F193" s="98">
        <v>0</v>
      </c>
      <c r="G193" s="96">
        <v>11.5</v>
      </c>
      <c r="H193" s="96">
        <v>11.5</v>
      </c>
      <c r="I193" s="112">
        <f t="shared" si="3"/>
        <v>100</v>
      </c>
    </row>
    <row r="194" spans="1:9" ht="33.75" x14ac:dyDescent="0.2">
      <c r="A194" s="174" t="s">
        <v>120</v>
      </c>
      <c r="B194" s="175">
        <v>864</v>
      </c>
      <c r="C194" s="94">
        <v>7</v>
      </c>
      <c r="D194" s="94">
        <v>2</v>
      </c>
      <c r="E194" s="95" t="s">
        <v>687</v>
      </c>
      <c r="F194" s="98" t="s">
        <v>119</v>
      </c>
      <c r="G194" s="96">
        <v>11.5</v>
      </c>
      <c r="H194" s="96">
        <v>11.5</v>
      </c>
      <c r="I194" s="112">
        <f t="shared" si="3"/>
        <v>100</v>
      </c>
    </row>
    <row r="195" spans="1:9" ht="33.75" x14ac:dyDescent="0.2">
      <c r="A195" s="174" t="s">
        <v>169</v>
      </c>
      <c r="B195" s="175">
        <v>864</v>
      </c>
      <c r="C195" s="94">
        <v>7</v>
      </c>
      <c r="D195" s="94">
        <v>2</v>
      </c>
      <c r="E195" s="95" t="s">
        <v>168</v>
      </c>
      <c r="F195" s="98">
        <v>0</v>
      </c>
      <c r="G195" s="96">
        <v>2.2000000000000002</v>
      </c>
      <c r="H195" s="96">
        <v>2.2000000000000002</v>
      </c>
      <c r="I195" s="112">
        <f t="shared" si="3"/>
        <v>100</v>
      </c>
    </row>
    <row r="196" spans="1:9" ht="33.75" x14ac:dyDescent="0.2">
      <c r="A196" s="174" t="s">
        <v>120</v>
      </c>
      <c r="B196" s="175">
        <v>864</v>
      </c>
      <c r="C196" s="94">
        <v>7</v>
      </c>
      <c r="D196" s="94">
        <v>2</v>
      </c>
      <c r="E196" s="95" t="s">
        <v>168</v>
      </c>
      <c r="F196" s="98" t="s">
        <v>119</v>
      </c>
      <c r="G196" s="96">
        <v>2.2000000000000002</v>
      </c>
      <c r="H196" s="96">
        <v>2.2000000000000002</v>
      </c>
      <c r="I196" s="112">
        <f t="shared" si="3"/>
        <v>100</v>
      </c>
    </row>
    <row r="197" spans="1:9" ht="22.5" x14ac:dyDescent="0.2">
      <c r="A197" s="174" t="s">
        <v>147</v>
      </c>
      <c r="B197" s="175">
        <v>864</v>
      </c>
      <c r="C197" s="94">
        <v>7</v>
      </c>
      <c r="D197" s="94">
        <v>2</v>
      </c>
      <c r="E197" s="95" t="s">
        <v>146</v>
      </c>
      <c r="F197" s="98">
        <v>0</v>
      </c>
      <c r="G197" s="96">
        <v>258</v>
      </c>
      <c r="H197" s="96">
        <v>258</v>
      </c>
      <c r="I197" s="112">
        <f t="shared" si="3"/>
        <v>100</v>
      </c>
    </row>
    <row r="198" spans="1:9" ht="22.5" x14ac:dyDescent="0.2">
      <c r="A198" s="174" t="s">
        <v>17</v>
      </c>
      <c r="B198" s="175">
        <v>864</v>
      </c>
      <c r="C198" s="94">
        <v>7</v>
      </c>
      <c r="D198" s="94">
        <v>2</v>
      </c>
      <c r="E198" s="95" t="s">
        <v>669</v>
      </c>
      <c r="F198" s="98">
        <v>0</v>
      </c>
      <c r="G198" s="96">
        <v>258</v>
      </c>
      <c r="H198" s="96">
        <v>258</v>
      </c>
      <c r="I198" s="112">
        <f t="shared" si="3"/>
        <v>100</v>
      </c>
    </row>
    <row r="199" spans="1:9" ht="33.75" x14ac:dyDescent="0.2">
      <c r="A199" s="174" t="s">
        <v>120</v>
      </c>
      <c r="B199" s="175">
        <v>864</v>
      </c>
      <c r="C199" s="94">
        <v>7</v>
      </c>
      <c r="D199" s="94">
        <v>2</v>
      </c>
      <c r="E199" s="95" t="s">
        <v>669</v>
      </c>
      <c r="F199" s="98" t="s">
        <v>119</v>
      </c>
      <c r="G199" s="96">
        <v>230</v>
      </c>
      <c r="H199" s="96">
        <v>230</v>
      </c>
      <c r="I199" s="112">
        <f t="shared" si="3"/>
        <v>100</v>
      </c>
    </row>
    <row r="200" spans="1:9" ht="33.75" x14ac:dyDescent="0.2">
      <c r="A200" s="174" t="s">
        <v>12</v>
      </c>
      <c r="B200" s="175">
        <v>864</v>
      </c>
      <c r="C200" s="94">
        <v>7</v>
      </c>
      <c r="D200" s="94">
        <v>2</v>
      </c>
      <c r="E200" s="95" t="s">
        <v>669</v>
      </c>
      <c r="F200" s="98" t="s">
        <v>10</v>
      </c>
      <c r="G200" s="96">
        <v>28</v>
      </c>
      <c r="H200" s="96">
        <v>28</v>
      </c>
      <c r="I200" s="112">
        <f t="shared" si="3"/>
        <v>100</v>
      </c>
    </row>
    <row r="201" spans="1:9" x14ac:dyDescent="0.2">
      <c r="A201" s="174" t="s">
        <v>163</v>
      </c>
      <c r="B201" s="175">
        <v>864</v>
      </c>
      <c r="C201" s="94">
        <v>7</v>
      </c>
      <c r="D201" s="94">
        <v>7</v>
      </c>
      <c r="E201" s="95">
        <v>0</v>
      </c>
      <c r="F201" s="98">
        <v>0</v>
      </c>
      <c r="G201" s="96">
        <v>16118.1</v>
      </c>
      <c r="H201" s="96">
        <v>14887</v>
      </c>
      <c r="I201" s="112">
        <f t="shared" si="3"/>
        <v>92.362002965610088</v>
      </c>
    </row>
    <row r="202" spans="1:9" ht="22.5" x14ac:dyDescent="0.2">
      <c r="A202" s="174" t="s">
        <v>69</v>
      </c>
      <c r="B202" s="175">
        <v>864</v>
      </c>
      <c r="C202" s="94">
        <v>7</v>
      </c>
      <c r="D202" s="94">
        <v>7</v>
      </c>
      <c r="E202" s="95" t="s">
        <v>68</v>
      </c>
      <c r="F202" s="98">
        <v>0</v>
      </c>
      <c r="G202" s="96">
        <v>16118.1</v>
      </c>
      <c r="H202" s="96">
        <v>14887</v>
      </c>
      <c r="I202" s="112">
        <f t="shared" si="3"/>
        <v>92.362002965610088</v>
      </c>
    </row>
    <row r="203" spans="1:9" x14ac:dyDescent="0.2">
      <c r="A203" s="174" t="s">
        <v>162</v>
      </c>
      <c r="B203" s="175">
        <v>864</v>
      </c>
      <c r="C203" s="94">
        <v>7</v>
      </c>
      <c r="D203" s="94">
        <v>7</v>
      </c>
      <c r="E203" s="95" t="s">
        <v>161</v>
      </c>
      <c r="F203" s="98">
        <v>0</v>
      </c>
      <c r="G203" s="96">
        <v>16118.1</v>
      </c>
      <c r="H203" s="96">
        <v>14887</v>
      </c>
      <c r="I203" s="112">
        <f t="shared" si="3"/>
        <v>92.362002965610088</v>
      </c>
    </row>
    <row r="204" spans="1:9" x14ac:dyDescent="0.2">
      <c r="A204" s="174" t="s">
        <v>620</v>
      </c>
      <c r="B204" s="175">
        <v>864</v>
      </c>
      <c r="C204" s="94">
        <v>7</v>
      </c>
      <c r="D204" s="94">
        <v>7</v>
      </c>
      <c r="E204" s="95" t="s">
        <v>621</v>
      </c>
      <c r="F204" s="98">
        <v>0</v>
      </c>
      <c r="G204" s="96">
        <v>7664.1</v>
      </c>
      <c r="H204" s="96">
        <v>6433.7</v>
      </c>
      <c r="I204" s="112">
        <f t="shared" si="3"/>
        <v>83.945929724298992</v>
      </c>
    </row>
    <row r="205" spans="1:9" ht="22.5" x14ac:dyDescent="0.2">
      <c r="A205" s="174" t="s">
        <v>43</v>
      </c>
      <c r="B205" s="175">
        <v>864</v>
      </c>
      <c r="C205" s="94">
        <v>7</v>
      </c>
      <c r="D205" s="94">
        <v>7</v>
      </c>
      <c r="E205" s="95" t="s">
        <v>621</v>
      </c>
      <c r="F205" s="98" t="s">
        <v>42</v>
      </c>
      <c r="G205" s="96">
        <v>7664.1</v>
      </c>
      <c r="H205" s="96">
        <v>6433.7</v>
      </c>
      <c r="I205" s="112">
        <f t="shared" si="3"/>
        <v>83.945929724298992</v>
      </c>
    </row>
    <row r="206" spans="1:9" ht="22.5" x14ac:dyDescent="0.2">
      <c r="A206" s="174" t="s">
        <v>160</v>
      </c>
      <c r="B206" s="175">
        <v>864</v>
      </c>
      <c r="C206" s="94">
        <v>7</v>
      </c>
      <c r="D206" s="94">
        <v>7</v>
      </c>
      <c r="E206" s="95" t="s">
        <v>159</v>
      </c>
      <c r="F206" s="98">
        <v>0</v>
      </c>
      <c r="G206" s="96">
        <v>7156</v>
      </c>
      <c r="H206" s="96">
        <v>7155.3</v>
      </c>
      <c r="I206" s="112">
        <f t="shared" si="3"/>
        <v>99.990217998882059</v>
      </c>
    </row>
    <row r="207" spans="1:9" ht="22.5" x14ac:dyDescent="0.2">
      <c r="A207" s="174" t="s">
        <v>43</v>
      </c>
      <c r="B207" s="175">
        <v>864</v>
      </c>
      <c r="C207" s="94">
        <v>7</v>
      </c>
      <c r="D207" s="94">
        <v>7</v>
      </c>
      <c r="E207" s="95" t="s">
        <v>159</v>
      </c>
      <c r="F207" s="98" t="s">
        <v>42</v>
      </c>
      <c r="G207" s="96">
        <v>356.7</v>
      </c>
      <c r="H207" s="96">
        <v>356</v>
      </c>
      <c r="I207" s="112">
        <f t="shared" si="3"/>
        <v>99.803756658256233</v>
      </c>
    </row>
    <row r="208" spans="1:9" ht="33.75" x14ac:dyDescent="0.2">
      <c r="A208" s="174" t="s">
        <v>120</v>
      </c>
      <c r="B208" s="175">
        <v>864</v>
      </c>
      <c r="C208" s="94">
        <v>7</v>
      </c>
      <c r="D208" s="94">
        <v>7</v>
      </c>
      <c r="E208" s="95" t="s">
        <v>159</v>
      </c>
      <c r="F208" s="98" t="s">
        <v>119</v>
      </c>
      <c r="G208" s="96">
        <v>6343.9</v>
      </c>
      <c r="H208" s="96">
        <v>6343.9</v>
      </c>
      <c r="I208" s="112">
        <f t="shared" si="3"/>
        <v>100</v>
      </c>
    </row>
    <row r="209" spans="1:11" ht="33.75" x14ac:dyDescent="0.2">
      <c r="A209" s="174" t="s">
        <v>12</v>
      </c>
      <c r="B209" s="175">
        <v>864</v>
      </c>
      <c r="C209" s="94">
        <v>7</v>
      </c>
      <c r="D209" s="94">
        <v>7</v>
      </c>
      <c r="E209" s="95" t="s">
        <v>159</v>
      </c>
      <c r="F209" s="98" t="s">
        <v>10</v>
      </c>
      <c r="G209" s="96">
        <v>455.4</v>
      </c>
      <c r="H209" s="96">
        <v>455.4</v>
      </c>
      <c r="I209" s="112">
        <f t="shared" si="3"/>
        <v>100</v>
      </c>
    </row>
    <row r="210" spans="1:11" x14ac:dyDescent="0.2">
      <c r="A210" s="174" t="s">
        <v>158</v>
      </c>
      <c r="B210" s="175">
        <v>864</v>
      </c>
      <c r="C210" s="94">
        <v>7</v>
      </c>
      <c r="D210" s="94">
        <v>7</v>
      </c>
      <c r="E210" s="95" t="s">
        <v>157</v>
      </c>
      <c r="F210" s="98">
        <v>0</v>
      </c>
      <c r="G210" s="96">
        <v>1298</v>
      </c>
      <c r="H210" s="96">
        <v>1298</v>
      </c>
      <c r="I210" s="112">
        <f t="shared" si="3"/>
        <v>100</v>
      </c>
    </row>
    <row r="211" spans="1:11" ht="33.75" x14ac:dyDescent="0.2">
      <c r="A211" s="174" t="s">
        <v>120</v>
      </c>
      <c r="B211" s="175">
        <v>864</v>
      </c>
      <c r="C211" s="94">
        <v>7</v>
      </c>
      <c r="D211" s="94">
        <v>7</v>
      </c>
      <c r="E211" s="95" t="s">
        <v>157</v>
      </c>
      <c r="F211" s="98" t="s">
        <v>119</v>
      </c>
      <c r="G211" s="96">
        <v>1220.5</v>
      </c>
      <c r="H211" s="96">
        <v>1211.0999999999999</v>
      </c>
      <c r="I211" s="112">
        <f t="shared" si="3"/>
        <v>99.229823842687409</v>
      </c>
    </row>
    <row r="212" spans="1:11" ht="33.75" x14ac:dyDescent="0.2">
      <c r="A212" s="174" t="s">
        <v>12</v>
      </c>
      <c r="B212" s="175">
        <v>864</v>
      </c>
      <c r="C212" s="94">
        <v>7</v>
      </c>
      <c r="D212" s="94">
        <v>7</v>
      </c>
      <c r="E212" s="95" t="s">
        <v>157</v>
      </c>
      <c r="F212" s="98" t="s">
        <v>10</v>
      </c>
      <c r="G212" s="96">
        <v>77.5</v>
      </c>
      <c r="H212" s="96">
        <v>77.5</v>
      </c>
      <c r="I212" s="112">
        <f t="shared" si="3"/>
        <v>100</v>
      </c>
      <c r="K212" s="97">
        <f>G212-H212</f>
        <v>0</v>
      </c>
    </row>
    <row r="213" spans="1:11" x14ac:dyDescent="0.2">
      <c r="A213" s="174" t="s">
        <v>152</v>
      </c>
      <c r="B213" s="175">
        <v>864</v>
      </c>
      <c r="C213" s="94">
        <v>7</v>
      </c>
      <c r="D213" s="94">
        <v>9</v>
      </c>
      <c r="E213" s="95">
        <v>0</v>
      </c>
      <c r="F213" s="98">
        <v>0</v>
      </c>
      <c r="G213" s="96">
        <v>20512.2</v>
      </c>
      <c r="H213" s="96">
        <v>12873.3</v>
      </c>
      <c r="I213" s="112">
        <f t="shared" si="3"/>
        <v>62.759235966887992</v>
      </c>
    </row>
    <row r="214" spans="1:11" x14ac:dyDescent="0.2">
      <c r="A214" s="174" t="s">
        <v>182</v>
      </c>
      <c r="B214" s="175">
        <v>864</v>
      </c>
      <c r="C214" s="94">
        <v>7</v>
      </c>
      <c r="D214" s="94">
        <v>9</v>
      </c>
      <c r="E214" s="95" t="s">
        <v>181</v>
      </c>
      <c r="F214" s="98">
        <v>0</v>
      </c>
      <c r="G214" s="96">
        <v>391.2</v>
      </c>
      <c r="H214" s="96">
        <v>391.2</v>
      </c>
      <c r="I214" s="112">
        <f t="shared" si="3"/>
        <v>100</v>
      </c>
    </row>
    <row r="215" spans="1:11" x14ac:dyDescent="0.2">
      <c r="A215" s="174" t="s">
        <v>180</v>
      </c>
      <c r="B215" s="175">
        <v>864</v>
      </c>
      <c r="C215" s="94">
        <v>7</v>
      </c>
      <c r="D215" s="94">
        <v>9</v>
      </c>
      <c r="E215" s="95" t="s">
        <v>179</v>
      </c>
      <c r="F215" s="98">
        <v>0</v>
      </c>
      <c r="G215" s="96">
        <v>391.2</v>
      </c>
      <c r="H215" s="96">
        <v>391.2</v>
      </c>
      <c r="I215" s="112">
        <f t="shared" si="3"/>
        <v>100</v>
      </c>
    </row>
    <row r="216" spans="1:11" x14ac:dyDescent="0.2">
      <c r="A216" s="174" t="s">
        <v>178</v>
      </c>
      <c r="B216" s="175">
        <v>864</v>
      </c>
      <c r="C216" s="94">
        <v>7</v>
      </c>
      <c r="D216" s="94">
        <v>9</v>
      </c>
      <c r="E216" s="95" t="s">
        <v>177</v>
      </c>
      <c r="F216" s="98">
        <v>0</v>
      </c>
      <c r="G216" s="96">
        <v>296.89999999999998</v>
      </c>
      <c r="H216" s="96">
        <v>296.89999999999998</v>
      </c>
      <c r="I216" s="112">
        <f t="shared" si="3"/>
        <v>100</v>
      </c>
    </row>
    <row r="217" spans="1:11" ht="22.5" x14ac:dyDescent="0.2">
      <c r="A217" s="174" t="s">
        <v>232</v>
      </c>
      <c r="B217" s="175">
        <v>864</v>
      </c>
      <c r="C217" s="94">
        <v>7</v>
      </c>
      <c r="D217" s="94">
        <v>9</v>
      </c>
      <c r="E217" s="95" t="s">
        <v>177</v>
      </c>
      <c r="F217" s="98" t="s">
        <v>230</v>
      </c>
      <c r="G217" s="96">
        <v>296.89999999999998</v>
      </c>
      <c r="H217" s="96">
        <v>296.89999999999998</v>
      </c>
      <c r="I217" s="112">
        <f t="shared" si="3"/>
        <v>100</v>
      </c>
    </row>
    <row r="218" spans="1:11" x14ac:dyDescent="0.2">
      <c r="A218" s="174" t="s">
        <v>176</v>
      </c>
      <c r="B218" s="175">
        <v>864</v>
      </c>
      <c r="C218" s="94">
        <v>7</v>
      </c>
      <c r="D218" s="94">
        <v>9</v>
      </c>
      <c r="E218" s="95" t="s">
        <v>175</v>
      </c>
      <c r="F218" s="98">
        <v>0</v>
      </c>
      <c r="G218" s="96">
        <v>94.3</v>
      </c>
      <c r="H218" s="96">
        <v>94.3</v>
      </c>
      <c r="I218" s="112">
        <f t="shared" si="3"/>
        <v>100</v>
      </c>
    </row>
    <row r="219" spans="1:11" ht="22.5" x14ac:dyDescent="0.2">
      <c r="A219" s="174" t="s">
        <v>27</v>
      </c>
      <c r="B219" s="175">
        <v>864</v>
      </c>
      <c r="C219" s="94">
        <v>7</v>
      </c>
      <c r="D219" s="94">
        <v>9</v>
      </c>
      <c r="E219" s="95" t="s">
        <v>175</v>
      </c>
      <c r="F219" s="98" t="s">
        <v>25</v>
      </c>
      <c r="G219" s="96">
        <v>94.3</v>
      </c>
      <c r="H219" s="96">
        <v>94.3</v>
      </c>
      <c r="I219" s="112">
        <f t="shared" si="3"/>
        <v>100</v>
      </c>
    </row>
    <row r="220" spans="1:11" ht="22.5" x14ac:dyDescent="0.2">
      <c r="A220" s="174" t="s">
        <v>69</v>
      </c>
      <c r="B220" s="175">
        <v>864</v>
      </c>
      <c r="C220" s="94">
        <v>7</v>
      </c>
      <c r="D220" s="94">
        <v>9</v>
      </c>
      <c r="E220" s="95" t="s">
        <v>68</v>
      </c>
      <c r="F220" s="98">
        <v>0</v>
      </c>
      <c r="G220" s="96">
        <v>14750.2</v>
      </c>
      <c r="H220" s="96">
        <v>9109.1</v>
      </c>
      <c r="I220" s="112">
        <f t="shared" si="3"/>
        <v>61.755772803080632</v>
      </c>
    </row>
    <row r="221" spans="1:11" x14ac:dyDescent="0.2">
      <c r="A221" s="174" t="s">
        <v>151</v>
      </c>
      <c r="B221" s="175">
        <v>864</v>
      </c>
      <c r="C221" s="94">
        <v>7</v>
      </c>
      <c r="D221" s="94">
        <v>9</v>
      </c>
      <c r="E221" s="95" t="s">
        <v>150</v>
      </c>
      <c r="F221" s="98">
        <v>0</v>
      </c>
      <c r="G221" s="96">
        <v>71.2</v>
      </c>
      <c r="H221" s="96">
        <v>71.2</v>
      </c>
      <c r="I221" s="112">
        <f t="shared" si="3"/>
        <v>100</v>
      </c>
    </row>
    <row r="222" spans="1:11" x14ac:dyDescent="0.2">
      <c r="A222" s="174" t="s">
        <v>149</v>
      </c>
      <c r="B222" s="175">
        <v>864</v>
      </c>
      <c r="C222" s="94">
        <v>7</v>
      </c>
      <c r="D222" s="94">
        <v>9</v>
      </c>
      <c r="E222" s="95" t="s">
        <v>148</v>
      </c>
      <c r="F222" s="98">
        <v>0</v>
      </c>
      <c r="G222" s="96">
        <v>71.2</v>
      </c>
      <c r="H222" s="96">
        <v>71.2</v>
      </c>
      <c r="I222" s="112">
        <f t="shared" si="3"/>
        <v>100</v>
      </c>
    </row>
    <row r="223" spans="1:11" ht="22.5" x14ac:dyDescent="0.2">
      <c r="A223" s="174" t="s">
        <v>27</v>
      </c>
      <c r="B223" s="175">
        <v>864</v>
      </c>
      <c r="C223" s="94">
        <v>7</v>
      </c>
      <c r="D223" s="94">
        <v>9</v>
      </c>
      <c r="E223" s="95" t="s">
        <v>148</v>
      </c>
      <c r="F223" s="98" t="s">
        <v>25</v>
      </c>
      <c r="G223" s="96">
        <v>71.2</v>
      </c>
      <c r="H223" s="96">
        <v>71.2</v>
      </c>
      <c r="I223" s="112">
        <f t="shared" si="3"/>
        <v>100</v>
      </c>
    </row>
    <row r="224" spans="1:11" ht="22.5" x14ac:dyDescent="0.2">
      <c r="A224" s="174" t="s">
        <v>147</v>
      </c>
      <c r="B224" s="175">
        <v>864</v>
      </c>
      <c r="C224" s="94">
        <v>7</v>
      </c>
      <c r="D224" s="94">
        <v>9</v>
      </c>
      <c r="E224" s="95" t="s">
        <v>146</v>
      </c>
      <c r="F224" s="98">
        <v>0</v>
      </c>
      <c r="G224" s="96">
        <v>14679.1</v>
      </c>
      <c r="H224" s="96">
        <v>9037.9</v>
      </c>
      <c r="I224" s="112">
        <f t="shared" si="3"/>
        <v>61.569851012664259</v>
      </c>
    </row>
    <row r="225" spans="1:9" ht="33.75" x14ac:dyDescent="0.2">
      <c r="A225" s="174" t="s">
        <v>622</v>
      </c>
      <c r="B225" s="175">
        <v>864</v>
      </c>
      <c r="C225" s="94">
        <v>7</v>
      </c>
      <c r="D225" s="94">
        <v>9</v>
      </c>
      <c r="E225" s="95" t="s">
        <v>623</v>
      </c>
      <c r="F225" s="98">
        <v>0</v>
      </c>
      <c r="G225" s="96">
        <v>9844.5</v>
      </c>
      <c r="H225" s="96">
        <v>4203.3999999999996</v>
      </c>
      <c r="I225" s="112">
        <f t="shared" si="3"/>
        <v>42.697953171821823</v>
      </c>
    </row>
    <row r="226" spans="1:9" ht="22.5" x14ac:dyDescent="0.2">
      <c r="A226" s="174" t="s">
        <v>105</v>
      </c>
      <c r="B226" s="175">
        <v>864</v>
      </c>
      <c r="C226" s="94">
        <v>7</v>
      </c>
      <c r="D226" s="94">
        <v>9</v>
      </c>
      <c r="E226" s="95" t="s">
        <v>623</v>
      </c>
      <c r="F226" s="98">
        <v>100</v>
      </c>
      <c r="G226" s="96">
        <v>9367.7999999999993</v>
      </c>
      <c r="H226" s="96">
        <v>3846</v>
      </c>
      <c r="I226" s="112">
        <f t="shared" si="3"/>
        <v>41.055530647537317</v>
      </c>
    </row>
    <row r="227" spans="1:9" ht="22.5" x14ac:dyDescent="0.2">
      <c r="A227" s="174" t="s">
        <v>53</v>
      </c>
      <c r="B227" s="175">
        <v>864</v>
      </c>
      <c r="C227" s="94">
        <v>7</v>
      </c>
      <c r="D227" s="94">
        <v>9</v>
      </c>
      <c r="E227" s="95" t="s">
        <v>623</v>
      </c>
      <c r="F227" s="98" t="s">
        <v>52</v>
      </c>
      <c r="G227" s="96">
        <v>108.4</v>
      </c>
      <c r="H227" s="96">
        <v>58.7</v>
      </c>
      <c r="I227" s="112">
        <f t="shared" si="3"/>
        <v>54.151291512915137</v>
      </c>
    </row>
    <row r="228" spans="1:9" ht="22.5" x14ac:dyDescent="0.2">
      <c r="A228" s="174" t="s">
        <v>27</v>
      </c>
      <c r="B228" s="175">
        <v>864</v>
      </c>
      <c r="C228" s="94">
        <v>7</v>
      </c>
      <c r="D228" s="94">
        <v>9</v>
      </c>
      <c r="E228" s="95" t="s">
        <v>623</v>
      </c>
      <c r="F228" s="98" t="s">
        <v>25</v>
      </c>
      <c r="G228" s="96">
        <v>139.9</v>
      </c>
      <c r="H228" s="96">
        <v>139.9</v>
      </c>
      <c r="I228" s="112">
        <f t="shared" si="3"/>
        <v>100</v>
      </c>
    </row>
    <row r="229" spans="1:9" ht="67.5" x14ac:dyDescent="0.2">
      <c r="A229" s="174" t="s">
        <v>39</v>
      </c>
      <c r="B229" s="175">
        <v>864</v>
      </c>
      <c r="C229" s="94">
        <v>7</v>
      </c>
      <c r="D229" s="94">
        <v>9</v>
      </c>
      <c r="E229" s="95" t="s">
        <v>623</v>
      </c>
      <c r="F229" s="98" t="s">
        <v>38</v>
      </c>
      <c r="G229" s="96">
        <v>4</v>
      </c>
      <c r="H229" s="96">
        <v>4</v>
      </c>
      <c r="I229" s="112">
        <f t="shared" si="3"/>
        <v>100</v>
      </c>
    </row>
    <row r="230" spans="1:9" x14ac:dyDescent="0.2">
      <c r="A230" s="174" t="s">
        <v>37</v>
      </c>
      <c r="B230" s="175">
        <v>864</v>
      </c>
      <c r="C230" s="94">
        <v>7</v>
      </c>
      <c r="D230" s="94">
        <v>9</v>
      </c>
      <c r="E230" s="95" t="s">
        <v>623</v>
      </c>
      <c r="F230" s="98" t="s">
        <v>35</v>
      </c>
      <c r="G230" s="96">
        <v>12.9</v>
      </c>
      <c r="H230" s="96">
        <v>12.9</v>
      </c>
      <c r="I230" s="112">
        <f t="shared" si="3"/>
        <v>100</v>
      </c>
    </row>
    <row r="231" spans="1:9" x14ac:dyDescent="0.2">
      <c r="A231" s="174" t="s">
        <v>104</v>
      </c>
      <c r="B231" s="175">
        <v>864</v>
      </c>
      <c r="C231" s="94">
        <v>7</v>
      </c>
      <c r="D231" s="94">
        <v>9</v>
      </c>
      <c r="E231" s="95" t="s">
        <v>623</v>
      </c>
      <c r="F231" s="98" t="s">
        <v>103</v>
      </c>
      <c r="G231" s="96">
        <v>211.5</v>
      </c>
      <c r="H231" s="96">
        <v>141.9</v>
      </c>
      <c r="I231" s="112">
        <f t="shared" si="3"/>
        <v>67.092198581560297</v>
      </c>
    </row>
    <row r="232" spans="1:9" ht="22.5" x14ac:dyDescent="0.2">
      <c r="A232" s="174" t="s">
        <v>17</v>
      </c>
      <c r="B232" s="175">
        <v>864</v>
      </c>
      <c r="C232" s="94">
        <v>7</v>
      </c>
      <c r="D232" s="94">
        <v>9</v>
      </c>
      <c r="E232" s="95" t="s">
        <v>669</v>
      </c>
      <c r="F232" s="98">
        <v>0</v>
      </c>
      <c r="G232" s="96">
        <v>4730.8999999999996</v>
      </c>
      <c r="H232" s="96">
        <v>4730.8</v>
      </c>
      <c r="I232" s="112">
        <f t="shared" si="3"/>
        <v>99.997886237291013</v>
      </c>
    </row>
    <row r="233" spans="1:9" ht="22.5" x14ac:dyDescent="0.2">
      <c r="A233" s="174" t="s">
        <v>105</v>
      </c>
      <c r="B233" s="175">
        <v>864</v>
      </c>
      <c r="C233" s="94">
        <v>7</v>
      </c>
      <c r="D233" s="94">
        <v>9</v>
      </c>
      <c r="E233" s="95" t="s">
        <v>669</v>
      </c>
      <c r="F233" s="98">
        <v>100</v>
      </c>
      <c r="G233" s="96">
        <v>4601.8999999999996</v>
      </c>
      <c r="H233" s="96">
        <v>4601.5</v>
      </c>
      <c r="I233" s="112">
        <f t="shared" si="3"/>
        <v>99.991307938025614</v>
      </c>
    </row>
    <row r="234" spans="1:9" ht="22.5" x14ac:dyDescent="0.2">
      <c r="A234" s="174" t="s">
        <v>53</v>
      </c>
      <c r="B234" s="175">
        <v>864</v>
      </c>
      <c r="C234" s="94">
        <v>7</v>
      </c>
      <c r="D234" s="94">
        <v>9</v>
      </c>
      <c r="E234" s="95" t="s">
        <v>669</v>
      </c>
      <c r="F234" s="98" t="s">
        <v>52</v>
      </c>
      <c r="G234" s="96">
        <v>36.5</v>
      </c>
      <c r="H234" s="96">
        <v>36.5</v>
      </c>
      <c r="I234" s="112">
        <f t="shared" si="3"/>
        <v>100</v>
      </c>
    </row>
    <row r="235" spans="1:9" ht="22.5" x14ac:dyDescent="0.2">
      <c r="A235" s="174" t="s">
        <v>27</v>
      </c>
      <c r="B235" s="175">
        <v>864</v>
      </c>
      <c r="C235" s="94">
        <v>7</v>
      </c>
      <c r="D235" s="94">
        <v>9</v>
      </c>
      <c r="E235" s="95" t="s">
        <v>669</v>
      </c>
      <c r="F235" s="98" t="s">
        <v>25</v>
      </c>
      <c r="G235" s="96">
        <v>19.399999999999999</v>
      </c>
      <c r="H235" s="96">
        <v>19.3</v>
      </c>
      <c r="I235" s="112">
        <f t="shared" si="3"/>
        <v>99.484536082474236</v>
      </c>
    </row>
    <row r="236" spans="1:9" x14ac:dyDescent="0.2">
      <c r="A236" s="174" t="s">
        <v>37</v>
      </c>
      <c r="B236" s="175">
        <v>864</v>
      </c>
      <c r="C236" s="94">
        <v>7</v>
      </c>
      <c r="D236" s="94">
        <v>9</v>
      </c>
      <c r="E236" s="95" t="s">
        <v>669</v>
      </c>
      <c r="F236" s="98" t="s">
        <v>35</v>
      </c>
      <c r="G236" s="96">
        <v>3.8</v>
      </c>
      <c r="H236" s="96">
        <v>3.8</v>
      </c>
      <c r="I236" s="112">
        <f t="shared" si="3"/>
        <v>100</v>
      </c>
    </row>
    <row r="237" spans="1:9" x14ac:dyDescent="0.2">
      <c r="A237" s="174" t="s">
        <v>104</v>
      </c>
      <c r="B237" s="175">
        <v>864</v>
      </c>
      <c r="C237" s="94">
        <v>7</v>
      </c>
      <c r="D237" s="94">
        <v>9</v>
      </c>
      <c r="E237" s="95" t="s">
        <v>669</v>
      </c>
      <c r="F237" s="98" t="s">
        <v>103</v>
      </c>
      <c r="G237" s="96">
        <v>69.7</v>
      </c>
      <c r="H237" s="96">
        <v>69.7</v>
      </c>
      <c r="I237" s="112">
        <f t="shared" si="3"/>
        <v>100</v>
      </c>
    </row>
    <row r="238" spans="1:9" x14ac:dyDescent="0.2">
      <c r="A238" s="174" t="s">
        <v>102</v>
      </c>
      <c r="B238" s="175">
        <v>864</v>
      </c>
      <c r="C238" s="94">
        <v>7</v>
      </c>
      <c r="D238" s="94">
        <v>9</v>
      </c>
      <c r="E238" s="95" t="s">
        <v>688</v>
      </c>
      <c r="F238" s="98">
        <v>0</v>
      </c>
      <c r="G238" s="96">
        <v>103.7</v>
      </c>
      <c r="H238" s="96">
        <v>103.7</v>
      </c>
      <c r="I238" s="112">
        <f t="shared" ref="I238:I282" si="4">H238/G238*100</f>
        <v>100</v>
      </c>
    </row>
    <row r="239" spans="1:9" ht="22.5" x14ac:dyDescent="0.2">
      <c r="A239" s="174" t="s">
        <v>53</v>
      </c>
      <c r="B239" s="175">
        <v>864</v>
      </c>
      <c r="C239" s="94">
        <v>7</v>
      </c>
      <c r="D239" s="94">
        <v>9</v>
      </c>
      <c r="E239" s="95" t="s">
        <v>688</v>
      </c>
      <c r="F239" s="98" t="s">
        <v>52</v>
      </c>
      <c r="G239" s="96">
        <v>103.7</v>
      </c>
      <c r="H239" s="96">
        <v>103.7</v>
      </c>
      <c r="I239" s="112">
        <f t="shared" si="4"/>
        <v>100</v>
      </c>
    </row>
    <row r="240" spans="1:9" ht="22.5" x14ac:dyDescent="0.2">
      <c r="A240" s="174" t="s">
        <v>601</v>
      </c>
      <c r="B240" s="175">
        <v>864</v>
      </c>
      <c r="C240" s="94">
        <v>7</v>
      </c>
      <c r="D240" s="94">
        <v>9</v>
      </c>
      <c r="E240" s="95" t="s">
        <v>48</v>
      </c>
      <c r="F240" s="98">
        <v>0</v>
      </c>
      <c r="G240" s="96">
        <v>5370.8</v>
      </c>
      <c r="H240" s="96">
        <v>3373</v>
      </c>
      <c r="I240" s="112">
        <f t="shared" si="4"/>
        <v>62.802562001936394</v>
      </c>
    </row>
    <row r="241" spans="1:10" x14ac:dyDescent="0.2">
      <c r="A241" s="174" t="s">
        <v>652</v>
      </c>
      <c r="B241" s="175">
        <v>864</v>
      </c>
      <c r="C241" s="94">
        <v>7</v>
      </c>
      <c r="D241" s="94">
        <v>9</v>
      </c>
      <c r="E241" s="95" t="s">
        <v>48</v>
      </c>
      <c r="F241" s="98">
        <v>100</v>
      </c>
      <c r="G241" s="96">
        <v>3497.9</v>
      </c>
      <c r="H241" s="96">
        <v>1551.8</v>
      </c>
      <c r="I241" s="112">
        <f t="shared" si="4"/>
        <v>44.363761113811137</v>
      </c>
    </row>
    <row r="242" spans="1:10" ht="22.5" x14ac:dyDescent="0.2">
      <c r="A242" s="174" t="s">
        <v>27</v>
      </c>
      <c r="B242" s="175">
        <v>864</v>
      </c>
      <c r="C242" s="94">
        <v>7</v>
      </c>
      <c r="D242" s="94">
        <v>9</v>
      </c>
      <c r="E242" s="95" t="s">
        <v>48</v>
      </c>
      <c r="F242" s="98" t="s">
        <v>25</v>
      </c>
      <c r="G242" s="96">
        <v>314.10000000000002</v>
      </c>
      <c r="H242" s="96">
        <v>262.3</v>
      </c>
      <c r="I242" s="112">
        <f t="shared" si="4"/>
        <v>83.508436803565743</v>
      </c>
    </row>
    <row r="243" spans="1:10" x14ac:dyDescent="0.2">
      <c r="A243" s="174" t="s">
        <v>652</v>
      </c>
      <c r="B243" s="175">
        <v>864</v>
      </c>
      <c r="C243" s="94">
        <v>7</v>
      </c>
      <c r="D243" s="94">
        <v>9</v>
      </c>
      <c r="E243" s="95" t="s">
        <v>46</v>
      </c>
      <c r="F243" s="98">
        <v>100</v>
      </c>
      <c r="G243" s="96">
        <v>1458.3</v>
      </c>
      <c r="H243" s="96">
        <v>1458.3</v>
      </c>
      <c r="I243" s="112">
        <f t="shared" si="4"/>
        <v>100</v>
      </c>
      <c r="J243" s="97"/>
    </row>
    <row r="244" spans="1:10" ht="67.5" x14ac:dyDescent="0.2">
      <c r="A244" s="174" t="s">
        <v>39</v>
      </c>
      <c r="B244" s="175">
        <v>864</v>
      </c>
      <c r="C244" s="94">
        <v>7</v>
      </c>
      <c r="D244" s="94">
        <v>9</v>
      </c>
      <c r="E244" s="95" t="s">
        <v>36</v>
      </c>
      <c r="F244" s="98" t="s">
        <v>38</v>
      </c>
      <c r="G244" s="96">
        <v>1.3</v>
      </c>
      <c r="H244" s="96">
        <v>1.3</v>
      </c>
      <c r="I244" s="112">
        <f t="shared" si="4"/>
        <v>100</v>
      </c>
    </row>
    <row r="245" spans="1:10" x14ac:dyDescent="0.2">
      <c r="A245" s="174" t="s">
        <v>37</v>
      </c>
      <c r="B245" s="175">
        <v>864</v>
      </c>
      <c r="C245" s="94">
        <v>7</v>
      </c>
      <c r="D245" s="94">
        <v>9</v>
      </c>
      <c r="E245" s="95" t="s">
        <v>36</v>
      </c>
      <c r="F245" s="98" t="s">
        <v>35</v>
      </c>
      <c r="G245" s="96">
        <v>4.2</v>
      </c>
      <c r="H245" s="96">
        <v>4.2</v>
      </c>
      <c r="I245" s="112">
        <f t="shared" si="4"/>
        <v>100</v>
      </c>
    </row>
    <row r="246" spans="1:10" x14ac:dyDescent="0.2">
      <c r="A246" s="174" t="s">
        <v>104</v>
      </c>
      <c r="B246" s="175">
        <v>864</v>
      </c>
      <c r="C246" s="94">
        <v>7</v>
      </c>
      <c r="D246" s="94">
        <v>9</v>
      </c>
      <c r="E246" s="95" t="s">
        <v>36</v>
      </c>
      <c r="F246" s="98" t="s">
        <v>103</v>
      </c>
      <c r="G246" s="96">
        <v>0.3</v>
      </c>
      <c r="H246" s="96">
        <v>0.3</v>
      </c>
      <c r="I246" s="112">
        <f t="shared" si="4"/>
        <v>100</v>
      </c>
    </row>
    <row r="247" spans="1:10" x14ac:dyDescent="0.2">
      <c r="A247" s="174" t="s">
        <v>23</v>
      </c>
      <c r="B247" s="175">
        <v>864</v>
      </c>
      <c r="C247" s="94">
        <v>7</v>
      </c>
      <c r="D247" s="94">
        <v>9</v>
      </c>
      <c r="E247" s="95" t="s">
        <v>690</v>
      </c>
      <c r="F247" s="98">
        <v>0</v>
      </c>
      <c r="G247" s="96">
        <v>59.2</v>
      </c>
      <c r="H247" s="96">
        <v>59.2</v>
      </c>
      <c r="I247" s="112">
        <f t="shared" si="4"/>
        <v>100</v>
      </c>
    </row>
    <row r="248" spans="1:10" ht="22.5" x14ac:dyDescent="0.2">
      <c r="A248" s="174" t="s">
        <v>27</v>
      </c>
      <c r="B248" s="175">
        <v>864</v>
      </c>
      <c r="C248" s="94">
        <v>7</v>
      </c>
      <c r="D248" s="94">
        <v>9</v>
      </c>
      <c r="E248" s="95" t="s">
        <v>690</v>
      </c>
      <c r="F248" s="98" t="s">
        <v>25</v>
      </c>
      <c r="G248" s="96">
        <v>59.2</v>
      </c>
      <c r="H248" s="96">
        <v>59.2</v>
      </c>
      <c r="I248" s="112">
        <f t="shared" si="4"/>
        <v>100</v>
      </c>
    </row>
    <row r="249" spans="1:10" x14ac:dyDescent="0.2">
      <c r="A249" s="174" t="s">
        <v>22</v>
      </c>
      <c r="B249" s="175">
        <v>864</v>
      </c>
      <c r="C249" s="94">
        <v>7</v>
      </c>
      <c r="D249" s="94">
        <v>9</v>
      </c>
      <c r="E249" s="95" t="s">
        <v>691</v>
      </c>
      <c r="F249" s="98">
        <v>0</v>
      </c>
      <c r="G249" s="96">
        <v>35.5</v>
      </c>
      <c r="H249" s="96">
        <v>35.5</v>
      </c>
      <c r="I249" s="112">
        <f t="shared" si="4"/>
        <v>100</v>
      </c>
    </row>
    <row r="250" spans="1:10" ht="22.5" x14ac:dyDescent="0.2">
      <c r="A250" s="174" t="s">
        <v>27</v>
      </c>
      <c r="B250" s="175">
        <v>864</v>
      </c>
      <c r="C250" s="94">
        <v>7</v>
      </c>
      <c r="D250" s="94">
        <v>9</v>
      </c>
      <c r="E250" s="95" t="s">
        <v>691</v>
      </c>
      <c r="F250" s="98" t="s">
        <v>25</v>
      </c>
      <c r="G250" s="96">
        <v>35.5</v>
      </c>
      <c r="H250" s="96">
        <v>35.5</v>
      </c>
      <c r="I250" s="112">
        <f t="shared" si="4"/>
        <v>100</v>
      </c>
    </row>
    <row r="251" spans="1:10" x14ac:dyDescent="0.2">
      <c r="A251" s="174" t="s">
        <v>113</v>
      </c>
      <c r="B251" s="175">
        <v>864</v>
      </c>
      <c r="C251" s="94">
        <v>10</v>
      </c>
      <c r="D251" s="94">
        <v>0</v>
      </c>
      <c r="E251" s="95">
        <v>0</v>
      </c>
      <c r="F251" s="98">
        <v>0</v>
      </c>
      <c r="G251" s="96">
        <v>45662.1</v>
      </c>
      <c r="H251" s="96">
        <v>19288.2</v>
      </c>
      <c r="I251" s="112">
        <f t="shared" si="4"/>
        <v>42.241158422411587</v>
      </c>
    </row>
    <row r="252" spans="1:10" x14ac:dyDescent="0.2">
      <c r="A252" s="174" t="s">
        <v>70</v>
      </c>
      <c r="B252" s="175">
        <v>864</v>
      </c>
      <c r="C252" s="94">
        <v>10</v>
      </c>
      <c r="D252" s="94">
        <v>4</v>
      </c>
      <c r="E252" s="95">
        <v>0</v>
      </c>
      <c r="F252" s="98">
        <v>0</v>
      </c>
      <c r="G252" s="96">
        <v>45662.1</v>
      </c>
      <c r="H252" s="96">
        <v>19288.2</v>
      </c>
      <c r="I252" s="112">
        <f t="shared" si="4"/>
        <v>42.241158422411587</v>
      </c>
    </row>
    <row r="253" spans="1:10" ht="22.5" x14ac:dyDescent="0.2">
      <c r="A253" s="174" t="s">
        <v>69</v>
      </c>
      <c r="B253" s="175">
        <v>864</v>
      </c>
      <c r="C253" s="94">
        <v>10</v>
      </c>
      <c r="D253" s="94">
        <v>4</v>
      </c>
      <c r="E253" s="95" t="s">
        <v>68</v>
      </c>
      <c r="F253" s="98">
        <v>0</v>
      </c>
      <c r="G253" s="96">
        <v>45662.1</v>
      </c>
      <c r="H253" s="96">
        <v>19288.2</v>
      </c>
      <c r="I253" s="112">
        <f t="shared" si="4"/>
        <v>42.241158422411587</v>
      </c>
    </row>
    <row r="254" spans="1:10" x14ac:dyDescent="0.2">
      <c r="A254" s="174" t="s">
        <v>67</v>
      </c>
      <c r="B254" s="175">
        <v>864</v>
      </c>
      <c r="C254" s="94">
        <v>10</v>
      </c>
      <c r="D254" s="94">
        <v>4</v>
      </c>
      <c r="E254" s="95" t="s">
        <v>66</v>
      </c>
      <c r="F254" s="98">
        <v>0</v>
      </c>
      <c r="G254" s="96">
        <v>45662.1</v>
      </c>
      <c r="H254" s="96">
        <v>19288.2</v>
      </c>
      <c r="I254" s="112">
        <f t="shared" si="4"/>
        <v>42.241158422411587</v>
      </c>
    </row>
    <row r="255" spans="1:10" ht="45" x14ac:dyDescent="0.2">
      <c r="A255" s="174" t="s">
        <v>65</v>
      </c>
      <c r="B255" s="175">
        <v>864</v>
      </c>
      <c r="C255" s="94">
        <v>10</v>
      </c>
      <c r="D255" s="94">
        <v>4</v>
      </c>
      <c r="E255" s="95" t="s">
        <v>64</v>
      </c>
      <c r="F255" s="98">
        <v>0</v>
      </c>
      <c r="G255" s="96">
        <v>45662.1</v>
      </c>
      <c r="H255" s="96">
        <v>19288.2</v>
      </c>
      <c r="I255" s="112">
        <f t="shared" si="4"/>
        <v>42.241158422411587</v>
      </c>
    </row>
    <row r="256" spans="1:10" ht="22.5" x14ac:dyDescent="0.2">
      <c r="A256" s="174" t="s">
        <v>43</v>
      </c>
      <c r="B256" s="175">
        <v>864</v>
      </c>
      <c r="C256" s="94">
        <v>10</v>
      </c>
      <c r="D256" s="94">
        <v>4</v>
      </c>
      <c r="E256" s="95" t="s">
        <v>64</v>
      </c>
      <c r="F256" s="98" t="s">
        <v>42</v>
      </c>
      <c r="G256" s="96">
        <v>45662.1</v>
      </c>
      <c r="H256" s="96">
        <v>19288.2</v>
      </c>
      <c r="I256" s="112">
        <f t="shared" si="4"/>
        <v>42.241158422411587</v>
      </c>
    </row>
    <row r="257" spans="1:9" ht="22.5" x14ac:dyDescent="0.2">
      <c r="A257" s="174" t="s">
        <v>371</v>
      </c>
      <c r="B257" s="175">
        <v>865</v>
      </c>
      <c r="C257" s="94">
        <v>0</v>
      </c>
      <c r="D257" s="94">
        <v>0</v>
      </c>
      <c r="E257" s="95">
        <v>0</v>
      </c>
      <c r="F257" s="98">
        <v>0</v>
      </c>
      <c r="G257" s="96">
        <v>71233.399999999994</v>
      </c>
      <c r="H257" s="96">
        <v>39659.4</v>
      </c>
      <c r="I257" s="112">
        <f t="shared" si="4"/>
        <v>55.675287154621287</v>
      </c>
    </row>
    <row r="258" spans="1:9" x14ac:dyDescent="0.2">
      <c r="A258" s="174" t="s">
        <v>187</v>
      </c>
      <c r="B258" s="175">
        <v>865</v>
      </c>
      <c r="C258" s="94">
        <v>7</v>
      </c>
      <c r="D258" s="94">
        <v>0</v>
      </c>
      <c r="E258" s="95">
        <v>0</v>
      </c>
      <c r="F258" s="98">
        <v>0</v>
      </c>
      <c r="G258" s="96">
        <v>24456.6</v>
      </c>
      <c r="H258" s="96">
        <v>13832</v>
      </c>
      <c r="I258" s="112">
        <f t="shared" si="4"/>
        <v>56.557330127654701</v>
      </c>
    </row>
    <row r="259" spans="1:9" x14ac:dyDescent="0.2">
      <c r="A259" s="174" t="s">
        <v>183</v>
      </c>
      <c r="B259" s="175">
        <v>865</v>
      </c>
      <c r="C259" s="94">
        <v>7</v>
      </c>
      <c r="D259" s="94">
        <v>2</v>
      </c>
      <c r="E259" s="95">
        <v>0</v>
      </c>
      <c r="F259" s="98">
        <v>0</v>
      </c>
      <c r="G259" s="96">
        <v>24072.799999999999</v>
      </c>
      <c r="H259" s="96">
        <v>13537.1</v>
      </c>
      <c r="I259" s="112">
        <f t="shared" si="4"/>
        <v>56.234006845900772</v>
      </c>
    </row>
    <row r="260" spans="1:9" ht="22.5" x14ac:dyDescent="0.2">
      <c r="A260" s="174" t="s">
        <v>69</v>
      </c>
      <c r="B260" s="175">
        <v>865</v>
      </c>
      <c r="C260" s="94">
        <v>7</v>
      </c>
      <c r="D260" s="94">
        <v>2</v>
      </c>
      <c r="E260" s="95" t="s">
        <v>68</v>
      </c>
      <c r="F260" s="98">
        <v>0</v>
      </c>
      <c r="G260" s="96">
        <v>24072.799999999999</v>
      </c>
      <c r="H260" s="96">
        <v>13537.1</v>
      </c>
      <c r="I260" s="112">
        <f t="shared" si="4"/>
        <v>56.234006845900772</v>
      </c>
    </row>
    <row r="261" spans="1:9" x14ac:dyDescent="0.2">
      <c r="A261" s="174" t="s">
        <v>151</v>
      </c>
      <c r="B261" s="175">
        <v>865</v>
      </c>
      <c r="C261" s="94">
        <v>7</v>
      </c>
      <c r="D261" s="94">
        <v>2</v>
      </c>
      <c r="E261" s="95" t="s">
        <v>150</v>
      </c>
      <c r="F261" s="98">
        <v>0</v>
      </c>
      <c r="G261" s="96">
        <v>24072.799999999999</v>
      </c>
      <c r="H261" s="96">
        <v>13537.1</v>
      </c>
      <c r="I261" s="112">
        <f t="shared" si="4"/>
        <v>56.234006845900772</v>
      </c>
    </row>
    <row r="262" spans="1:9" ht="22.5" x14ac:dyDescent="0.2">
      <c r="A262" s="174" t="s">
        <v>17</v>
      </c>
      <c r="B262" s="175">
        <v>865</v>
      </c>
      <c r="C262" s="94">
        <v>7</v>
      </c>
      <c r="D262" s="94">
        <v>2</v>
      </c>
      <c r="E262" s="95" t="s">
        <v>674</v>
      </c>
      <c r="F262" s="98">
        <v>0</v>
      </c>
      <c r="G262" s="96">
        <v>27.7</v>
      </c>
      <c r="H262" s="96">
        <v>27.7</v>
      </c>
      <c r="I262" s="112">
        <f t="shared" si="4"/>
        <v>100</v>
      </c>
    </row>
    <row r="263" spans="1:9" ht="33.75" x14ac:dyDescent="0.2">
      <c r="A263" s="174" t="s">
        <v>120</v>
      </c>
      <c r="B263" s="175">
        <v>865</v>
      </c>
      <c r="C263" s="94">
        <v>7</v>
      </c>
      <c r="D263" s="94">
        <v>2</v>
      </c>
      <c r="E263" s="95" t="s">
        <v>674</v>
      </c>
      <c r="F263" s="98" t="s">
        <v>119</v>
      </c>
      <c r="G263" s="96">
        <v>27.7</v>
      </c>
      <c r="H263" s="96">
        <v>27.7</v>
      </c>
      <c r="I263" s="112">
        <f t="shared" si="4"/>
        <v>100</v>
      </c>
    </row>
    <row r="264" spans="1:9" ht="33.75" x14ac:dyDescent="0.2">
      <c r="A264" s="174" t="s">
        <v>169</v>
      </c>
      <c r="B264" s="175">
        <v>865</v>
      </c>
      <c r="C264" s="94">
        <v>7</v>
      </c>
      <c r="D264" s="94">
        <v>2</v>
      </c>
      <c r="E264" s="95" t="s">
        <v>168</v>
      </c>
      <c r="F264" s="98">
        <v>0</v>
      </c>
      <c r="G264" s="96">
        <v>11879.8</v>
      </c>
      <c r="H264" s="96">
        <v>1344.1</v>
      </c>
      <c r="I264" s="112">
        <f t="shared" si="4"/>
        <v>11.314163538106701</v>
      </c>
    </row>
    <row r="265" spans="1:9" ht="33.75" x14ac:dyDescent="0.2">
      <c r="A265" s="174" t="s">
        <v>120</v>
      </c>
      <c r="B265" s="175">
        <v>865</v>
      </c>
      <c r="C265" s="94">
        <v>7</v>
      </c>
      <c r="D265" s="94">
        <v>2</v>
      </c>
      <c r="E265" s="95" t="s">
        <v>168</v>
      </c>
      <c r="F265" s="98" t="s">
        <v>119</v>
      </c>
      <c r="G265" s="96">
        <v>8096.4</v>
      </c>
      <c r="H265" s="96">
        <v>842</v>
      </c>
      <c r="I265" s="112">
        <f t="shared" si="4"/>
        <v>10.399683810088435</v>
      </c>
    </row>
    <row r="266" spans="1:9" ht="33.75" x14ac:dyDescent="0.2">
      <c r="A266" s="174" t="s">
        <v>12</v>
      </c>
      <c r="B266" s="175">
        <v>865</v>
      </c>
      <c r="C266" s="94">
        <v>7</v>
      </c>
      <c r="D266" s="94">
        <v>2</v>
      </c>
      <c r="E266" s="95" t="s">
        <v>168</v>
      </c>
      <c r="F266" s="98" t="s">
        <v>10</v>
      </c>
      <c r="G266" s="96">
        <v>3783.4</v>
      </c>
      <c r="H266" s="96">
        <v>502.1</v>
      </c>
      <c r="I266" s="112">
        <f t="shared" si="4"/>
        <v>13.27113178622403</v>
      </c>
    </row>
    <row r="267" spans="1:9" ht="22.5" x14ac:dyDescent="0.2">
      <c r="A267" s="174" t="s">
        <v>17</v>
      </c>
      <c r="B267" s="175">
        <v>865</v>
      </c>
      <c r="C267" s="94">
        <v>7</v>
      </c>
      <c r="D267" s="94">
        <v>2</v>
      </c>
      <c r="E267" s="95" t="s">
        <v>692</v>
      </c>
      <c r="F267" s="98">
        <v>0</v>
      </c>
      <c r="G267" s="96">
        <v>322.7</v>
      </c>
      <c r="H267" s="96">
        <v>322.7</v>
      </c>
      <c r="I267" s="112">
        <f t="shared" si="4"/>
        <v>100</v>
      </c>
    </row>
    <row r="268" spans="1:9" ht="33.75" x14ac:dyDescent="0.2">
      <c r="A268" s="174" t="s">
        <v>120</v>
      </c>
      <c r="B268" s="175">
        <v>865</v>
      </c>
      <c r="C268" s="94">
        <v>7</v>
      </c>
      <c r="D268" s="94">
        <v>2</v>
      </c>
      <c r="E268" s="95" t="s">
        <v>692</v>
      </c>
      <c r="F268" s="98" t="s">
        <v>119</v>
      </c>
      <c r="G268" s="96">
        <v>322.7</v>
      </c>
      <c r="H268" s="96">
        <v>322.7</v>
      </c>
      <c r="I268" s="112">
        <f t="shared" si="4"/>
        <v>100</v>
      </c>
    </row>
    <row r="269" spans="1:9" x14ac:dyDescent="0.2">
      <c r="A269" s="174" t="s">
        <v>15</v>
      </c>
      <c r="B269" s="175">
        <v>865</v>
      </c>
      <c r="C269" s="94">
        <v>7</v>
      </c>
      <c r="D269" s="94">
        <v>2</v>
      </c>
      <c r="E269" s="95" t="s">
        <v>693</v>
      </c>
      <c r="F269" s="98">
        <v>0</v>
      </c>
      <c r="G269" s="96">
        <v>11549.1</v>
      </c>
      <c r="H269" s="96">
        <v>11549.1</v>
      </c>
      <c r="I269" s="112">
        <f t="shared" si="4"/>
        <v>100</v>
      </c>
    </row>
    <row r="270" spans="1:9" ht="33.75" x14ac:dyDescent="0.2">
      <c r="A270" s="174" t="s">
        <v>120</v>
      </c>
      <c r="B270" s="175">
        <v>865</v>
      </c>
      <c r="C270" s="94">
        <v>7</v>
      </c>
      <c r="D270" s="94">
        <v>2</v>
      </c>
      <c r="E270" s="95" t="s">
        <v>693</v>
      </c>
      <c r="F270" s="98" t="s">
        <v>119</v>
      </c>
      <c r="G270" s="96">
        <v>8599.1</v>
      </c>
      <c r="H270" s="96">
        <v>8599.1</v>
      </c>
      <c r="I270" s="112">
        <f t="shared" si="4"/>
        <v>100</v>
      </c>
    </row>
    <row r="271" spans="1:9" ht="33.75" x14ac:dyDescent="0.2">
      <c r="A271" s="174" t="s">
        <v>12</v>
      </c>
      <c r="B271" s="175">
        <v>865</v>
      </c>
      <c r="C271" s="94">
        <v>7</v>
      </c>
      <c r="D271" s="94">
        <v>2</v>
      </c>
      <c r="E271" s="95" t="s">
        <v>693</v>
      </c>
      <c r="F271" s="98" t="s">
        <v>10</v>
      </c>
      <c r="G271" s="96">
        <v>2950</v>
      </c>
      <c r="H271" s="96">
        <v>2950</v>
      </c>
      <c r="I271" s="112">
        <f t="shared" si="4"/>
        <v>100</v>
      </c>
    </row>
    <row r="272" spans="1:9" ht="22.5" x14ac:dyDescent="0.2">
      <c r="A272" s="174" t="s">
        <v>13</v>
      </c>
      <c r="B272" s="175">
        <v>865</v>
      </c>
      <c r="C272" s="94">
        <v>7</v>
      </c>
      <c r="D272" s="94">
        <v>2</v>
      </c>
      <c r="E272" s="95" t="s">
        <v>694</v>
      </c>
      <c r="F272" s="98">
        <v>0</v>
      </c>
      <c r="G272" s="96">
        <v>293.5</v>
      </c>
      <c r="H272" s="96">
        <v>293.5</v>
      </c>
      <c r="I272" s="112">
        <f t="shared" si="4"/>
        <v>100</v>
      </c>
    </row>
    <row r="273" spans="1:9" ht="33.75" x14ac:dyDescent="0.2">
      <c r="A273" s="174" t="s">
        <v>120</v>
      </c>
      <c r="B273" s="175">
        <v>865</v>
      </c>
      <c r="C273" s="94">
        <v>7</v>
      </c>
      <c r="D273" s="94">
        <v>2</v>
      </c>
      <c r="E273" s="95" t="s">
        <v>694</v>
      </c>
      <c r="F273" s="98" t="s">
        <v>119</v>
      </c>
      <c r="G273" s="96">
        <v>246.4</v>
      </c>
      <c r="H273" s="96">
        <v>246.4</v>
      </c>
      <c r="I273" s="112">
        <f t="shared" si="4"/>
        <v>100</v>
      </c>
    </row>
    <row r="274" spans="1:9" ht="33.75" x14ac:dyDescent="0.2">
      <c r="A274" s="174" t="s">
        <v>12</v>
      </c>
      <c r="B274" s="175">
        <v>865</v>
      </c>
      <c r="C274" s="94">
        <v>7</v>
      </c>
      <c r="D274" s="94">
        <v>2</v>
      </c>
      <c r="E274" s="95" t="s">
        <v>694</v>
      </c>
      <c r="F274" s="98" t="s">
        <v>10</v>
      </c>
      <c r="G274" s="96">
        <v>47</v>
      </c>
      <c r="H274" s="96">
        <v>47.1</v>
      </c>
      <c r="I274" s="112">
        <v>100</v>
      </c>
    </row>
    <row r="275" spans="1:9" x14ac:dyDescent="0.2">
      <c r="A275" s="174" t="s">
        <v>163</v>
      </c>
      <c r="B275" s="175">
        <v>865</v>
      </c>
      <c r="C275" s="94">
        <v>7</v>
      </c>
      <c r="D275" s="94">
        <v>7</v>
      </c>
      <c r="E275" s="95">
        <v>0</v>
      </c>
      <c r="F275" s="98">
        <v>0</v>
      </c>
      <c r="G275" s="96">
        <v>383.8</v>
      </c>
      <c r="H275" s="96">
        <v>294.89999999999998</v>
      </c>
      <c r="I275" s="112">
        <f t="shared" si="4"/>
        <v>76.836894215737345</v>
      </c>
    </row>
    <row r="276" spans="1:9" ht="22.5" x14ac:dyDescent="0.2">
      <c r="A276" s="174" t="s">
        <v>32</v>
      </c>
      <c r="B276" s="175">
        <v>865</v>
      </c>
      <c r="C276" s="94">
        <v>7</v>
      </c>
      <c r="D276" s="94">
        <v>7</v>
      </c>
      <c r="E276" s="95" t="s">
        <v>31</v>
      </c>
      <c r="F276" s="98">
        <v>0</v>
      </c>
      <c r="G276" s="96">
        <v>383.8</v>
      </c>
      <c r="H276" s="96">
        <v>294.89999999999998</v>
      </c>
      <c r="I276" s="112">
        <f t="shared" si="4"/>
        <v>76.836894215737345</v>
      </c>
    </row>
    <row r="277" spans="1:9" x14ac:dyDescent="0.2">
      <c r="A277" s="174" t="s">
        <v>156</v>
      </c>
      <c r="B277" s="175">
        <v>865</v>
      </c>
      <c r="C277" s="94">
        <v>7</v>
      </c>
      <c r="D277" s="94">
        <v>7</v>
      </c>
      <c r="E277" s="95" t="s">
        <v>155</v>
      </c>
      <c r="F277" s="98">
        <v>0</v>
      </c>
      <c r="G277" s="96">
        <v>383.8</v>
      </c>
      <c r="H277" s="96">
        <v>294.89999999999998</v>
      </c>
      <c r="I277" s="112">
        <f t="shared" si="4"/>
        <v>76.836894215737345</v>
      </c>
    </row>
    <row r="278" spans="1:9" ht="33.75" x14ac:dyDescent="0.2">
      <c r="A278" s="174" t="s">
        <v>154</v>
      </c>
      <c r="B278" s="175">
        <v>865</v>
      </c>
      <c r="C278" s="94">
        <v>7</v>
      </c>
      <c r="D278" s="94">
        <v>7</v>
      </c>
      <c r="E278" s="95" t="s">
        <v>153</v>
      </c>
      <c r="F278" s="98">
        <v>0</v>
      </c>
      <c r="G278" s="96">
        <v>383.8</v>
      </c>
      <c r="H278" s="96">
        <v>294.89999999999998</v>
      </c>
      <c r="I278" s="112">
        <f t="shared" si="4"/>
        <v>76.836894215737345</v>
      </c>
    </row>
    <row r="279" spans="1:9" ht="22.5" x14ac:dyDescent="0.2">
      <c r="A279" s="174" t="s">
        <v>145</v>
      </c>
      <c r="B279" s="175">
        <v>865</v>
      </c>
      <c r="C279" s="94">
        <v>7</v>
      </c>
      <c r="D279" s="94">
        <v>7</v>
      </c>
      <c r="E279" s="95" t="s">
        <v>153</v>
      </c>
      <c r="F279" s="98" t="s">
        <v>144</v>
      </c>
      <c r="G279" s="96">
        <v>11.2</v>
      </c>
      <c r="H279" s="96">
        <v>11.2</v>
      </c>
      <c r="I279" s="112">
        <f t="shared" si="4"/>
        <v>100</v>
      </c>
    </row>
    <row r="280" spans="1:9" ht="22.5" x14ac:dyDescent="0.2">
      <c r="A280" s="174" t="s">
        <v>27</v>
      </c>
      <c r="B280" s="175">
        <v>865</v>
      </c>
      <c r="C280" s="94">
        <v>7</v>
      </c>
      <c r="D280" s="94">
        <v>7</v>
      </c>
      <c r="E280" s="95" t="s">
        <v>153</v>
      </c>
      <c r="F280" s="98" t="s">
        <v>25</v>
      </c>
      <c r="G280" s="96">
        <v>372.6</v>
      </c>
      <c r="H280" s="96">
        <v>283.7</v>
      </c>
      <c r="I280" s="112">
        <f t="shared" si="4"/>
        <v>76.140633387010197</v>
      </c>
    </row>
    <row r="281" spans="1:9" x14ac:dyDescent="0.2">
      <c r="A281" s="174" t="s">
        <v>135</v>
      </c>
      <c r="B281" s="175">
        <v>865</v>
      </c>
      <c r="C281" s="94">
        <v>8</v>
      </c>
      <c r="D281" s="94">
        <v>0</v>
      </c>
      <c r="E281" s="95">
        <v>0</v>
      </c>
      <c r="F281" s="98">
        <v>0</v>
      </c>
      <c r="G281" s="96">
        <v>39990.800000000003</v>
      </c>
      <c r="H281" s="96">
        <v>20938</v>
      </c>
      <c r="I281" s="112">
        <f t="shared" si="4"/>
        <v>52.357042119687527</v>
      </c>
    </row>
    <row r="282" spans="1:9" x14ac:dyDescent="0.2">
      <c r="A282" s="174" t="s">
        <v>134</v>
      </c>
      <c r="B282" s="175">
        <v>865</v>
      </c>
      <c r="C282" s="94">
        <v>8</v>
      </c>
      <c r="D282" s="94">
        <v>1</v>
      </c>
      <c r="E282" s="95">
        <v>0</v>
      </c>
      <c r="F282" s="98">
        <v>0</v>
      </c>
      <c r="G282" s="96">
        <v>31327</v>
      </c>
      <c r="H282" s="96">
        <v>15911.3</v>
      </c>
      <c r="I282" s="112">
        <f t="shared" si="4"/>
        <v>50.791010949021612</v>
      </c>
    </row>
    <row r="283" spans="1:9" ht="22.5" x14ac:dyDescent="0.2">
      <c r="A283" s="174" t="s">
        <v>117</v>
      </c>
      <c r="B283" s="175">
        <v>865</v>
      </c>
      <c r="C283" s="94">
        <v>8</v>
      </c>
      <c r="D283" s="94">
        <v>1</v>
      </c>
      <c r="E283" s="95" t="s">
        <v>116</v>
      </c>
      <c r="F283" s="98">
        <v>0</v>
      </c>
      <c r="G283" s="96">
        <v>32327</v>
      </c>
      <c r="H283" s="96">
        <v>15911.3</v>
      </c>
      <c r="I283" s="112">
        <f t="shared" ref="I283:I339" si="5">H283/G283*100</f>
        <v>49.219847186562319</v>
      </c>
    </row>
    <row r="284" spans="1:9" ht="22.5" x14ac:dyDescent="0.2">
      <c r="A284" s="174" t="s">
        <v>133</v>
      </c>
      <c r="B284" s="175">
        <v>865</v>
      </c>
      <c r="C284" s="94">
        <v>8</v>
      </c>
      <c r="D284" s="94">
        <v>1</v>
      </c>
      <c r="E284" s="95" t="s">
        <v>132</v>
      </c>
      <c r="F284" s="98">
        <v>0</v>
      </c>
      <c r="G284" s="96">
        <v>17373.7</v>
      </c>
      <c r="H284" s="96">
        <v>9037</v>
      </c>
      <c r="I284" s="112">
        <f t="shared" si="5"/>
        <v>52.015402591273016</v>
      </c>
    </row>
    <row r="285" spans="1:9" ht="22.5" x14ac:dyDescent="0.2">
      <c r="A285" s="174" t="s">
        <v>624</v>
      </c>
      <c r="B285" s="175">
        <v>865</v>
      </c>
      <c r="C285" s="94">
        <v>8</v>
      </c>
      <c r="D285" s="94">
        <v>1</v>
      </c>
      <c r="E285" s="95" t="s">
        <v>625</v>
      </c>
      <c r="F285" s="98">
        <v>0</v>
      </c>
      <c r="G285" s="96">
        <v>10560.2</v>
      </c>
      <c r="H285" s="96">
        <v>2412.8000000000002</v>
      </c>
      <c r="I285" s="112">
        <f t="shared" si="5"/>
        <v>22.848052120224995</v>
      </c>
    </row>
    <row r="286" spans="1:9" ht="33.75" x14ac:dyDescent="0.2">
      <c r="A286" s="174" t="s">
        <v>120</v>
      </c>
      <c r="B286" s="175">
        <v>865</v>
      </c>
      <c r="C286" s="94">
        <v>8</v>
      </c>
      <c r="D286" s="94">
        <v>1</v>
      </c>
      <c r="E286" s="95" t="s">
        <v>625</v>
      </c>
      <c r="F286" s="98" t="s">
        <v>119</v>
      </c>
      <c r="G286" s="96">
        <v>10560.2</v>
      </c>
      <c r="H286" s="96">
        <v>2412.8000000000002</v>
      </c>
      <c r="I286" s="112">
        <f t="shared" si="5"/>
        <v>22.848052120224995</v>
      </c>
    </row>
    <row r="287" spans="1:9" ht="22.5" x14ac:dyDescent="0.2">
      <c r="A287" s="174" t="s">
        <v>17</v>
      </c>
      <c r="B287" s="175">
        <v>865</v>
      </c>
      <c r="C287" s="94">
        <v>8</v>
      </c>
      <c r="D287" s="94">
        <v>1</v>
      </c>
      <c r="E287" s="95" t="s">
        <v>695</v>
      </c>
      <c r="F287" s="98">
        <v>0</v>
      </c>
      <c r="G287" s="96">
        <v>305.2</v>
      </c>
      <c r="H287" s="96">
        <v>305.2</v>
      </c>
      <c r="I287" s="112">
        <f t="shared" si="5"/>
        <v>100</v>
      </c>
    </row>
    <row r="288" spans="1:9" ht="33.75" x14ac:dyDescent="0.2">
      <c r="A288" s="174" t="s">
        <v>120</v>
      </c>
      <c r="B288" s="175">
        <v>865</v>
      </c>
      <c r="C288" s="94">
        <v>8</v>
      </c>
      <c r="D288" s="94">
        <v>1</v>
      </c>
      <c r="E288" s="95" t="s">
        <v>695</v>
      </c>
      <c r="F288" s="98" t="s">
        <v>119</v>
      </c>
      <c r="G288" s="96">
        <v>305.2</v>
      </c>
      <c r="H288" s="96">
        <v>305.2</v>
      </c>
      <c r="I288" s="112">
        <f t="shared" si="5"/>
        <v>100</v>
      </c>
    </row>
    <row r="289" spans="1:9" x14ac:dyDescent="0.2">
      <c r="A289" s="174" t="s">
        <v>15</v>
      </c>
      <c r="B289" s="175">
        <v>865</v>
      </c>
      <c r="C289" s="94">
        <v>8</v>
      </c>
      <c r="D289" s="94">
        <v>1</v>
      </c>
      <c r="E289" s="95" t="s">
        <v>696</v>
      </c>
      <c r="F289" s="98">
        <v>0</v>
      </c>
      <c r="G289" s="96">
        <v>4491.6000000000004</v>
      </c>
      <c r="H289" s="96">
        <v>4491.6000000000004</v>
      </c>
      <c r="I289" s="112">
        <f t="shared" si="5"/>
        <v>100</v>
      </c>
    </row>
    <row r="290" spans="1:9" ht="33.75" x14ac:dyDescent="0.2">
      <c r="A290" s="174" t="s">
        <v>120</v>
      </c>
      <c r="B290" s="175">
        <v>865</v>
      </c>
      <c r="C290" s="94">
        <v>8</v>
      </c>
      <c r="D290" s="94">
        <v>1</v>
      </c>
      <c r="E290" s="95" t="s">
        <v>696</v>
      </c>
      <c r="F290" s="98" t="s">
        <v>119</v>
      </c>
      <c r="G290" s="96">
        <v>4491.6000000000004</v>
      </c>
      <c r="H290" s="96">
        <v>4491.6000000000004</v>
      </c>
      <c r="I290" s="112">
        <f t="shared" si="5"/>
        <v>100</v>
      </c>
    </row>
    <row r="291" spans="1:9" ht="22.5" x14ac:dyDescent="0.2">
      <c r="A291" s="174" t="s">
        <v>13</v>
      </c>
      <c r="B291" s="175">
        <v>865</v>
      </c>
      <c r="C291" s="94">
        <v>8</v>
      </c>
      <c r="D291" s="94">
        <v>1</v>
      </c>
      <c r="E291" s="95" t="s">
        <v>697</v>
      </c>
      <c r="F291" s="98">
        <v>0</v>
      </c>
      <c r="G291" s="96">
        <v>70.7</v>
      </c>
      <c r="H291" s="96">
        <v>70.7</v>
      </c>
      <c r="I291" s="112">
        <f t="shared" si="5"/>
        <v>100</v>
      </c>
    </row>
    <row r="292" spans="1:9" ht="33.75" x14ac:dyDescent="0.2">
      <c r="A292" s="174" t="s">
        <v>120</v>
      </c>
      <c r="B292" s="175">
        <v>865</v>
      </c>
      <c r="C292" s="94">
        <v>8</v>
      </c>
      <c r="D292" s="94">
        <v>1</v>
      </c>
      <c r="E292" s="95" t="s">
        <v>697</v>
      </c>
      <c r="F292" s="98" t="s">
        <v>119</v>
      </c>
      <c r="G292" s="96">
        <v>70.7</v>
      </c>
      <c r="H292" s="96">
        <v>70.7</v>
      </c>
      <c r="I292" s="112">
        <f t="shared" si="5"/>
        <v>100</v>
      </c>
    </row>
    <row r="293" spans="1:9" x14ac:dyDescent="0.2">
      <c r="A293" s="174" t="s">
        <v>24</v>
      </c>
      <c r="B293" s="175">
        <v>865</v>
      </c>
      <c r="C293" s="94">
        <v>8</v>
      </c>
      <c r="D293" s="94">
        <v>1</v>
      </c>
      <c r="E293" s="95" t="s">
        <v>698</v>
      </c>
      <c r="F293" s="98">
        <v>0</v>
      </c>
      <c r="G293" s="96">
        <v>83.4</v>
      </c>
      <c r="H293" s="96">
        <v>83.4</v>
      </c>
      <c r="I293" s="112">
        <f t="shared" si="5"/>
        <v>100</v>
      </c>
    </row>
    <row r="294" spans="1:9" ht="33.75" x14ac:dyDescent="0.2">
      <c r="A294" s="174" t="s">
        <v>120</v>
      </c>
      <c r="B294" s="175">
        <v>865</v>
      </c>
      <c r="C294" s="94">
        <v>8</v>
      </c>
      <c r="D294" s="94">
        <v>1</v>
      </c>
      <c r="E294" s="95" t="s">
        <v>698</v>
      </c>
      <c r="F294" s="98" t="s">
        <v>119</v>
      </c>
      <c r="G294" s="96">
        <v>83.4</v>
      </c>
      <c r="H294" s="96">
        <v>83.4</v>
      </c>
      <c r="I294" s="112">
        <f t="shared" si="5"/>
        <v>100</v>
      </c>
    </row>
    <row r="295" spans="1:9" x14ac:dyDescent="0.2">
      <c r="A295" s="174" t="s">
        <v>23</v>
      </c>
      <c r="B295" s="175">
        <v>865</v>
      </c>
      <c r="C295" s="94">
        <v>8</v>
      </c>
      <c r="D295" s="94">
        <v>1</v>
      </c>
      <c r="E295" s="95" t="s">
        <v>699</v>
      </c>
      <c r="F295" s="98">
        <v>0</v>
      </c>
      <c r="G295" s="96">
        <v>112.4</v>
      </c>
      <c r="H295" s="96">
        <v>112.4</v>
      </c>
      <c r="I295" s="112">
        <f t="shared" si="5"/>
        <v>100</v>
      </c>
    </row>
    <row r="296" spans="1:9" ht="33.75" x14ac:dyDescent="0.2">
      <c r="A296" s="174" t="s">
        <v>120</v>
      </c>
      <c r="B296" s="175">
        <v>865</v>
      </c>
      <c r="C296" s="94">
        <v>8</v>
      </c>
      <c r="D296" s="94">
        <v>1</v>
      </c>
      <c r="E296" s="95" t="s">
        <v>699</v>
      </c>
      <c r="F296" s="98" t="s">
        <v>119</v>
      </c>
      <c r="G296" s="96">
        <v>112.4</v>
      </c>
      <c r="H296" s="96">
        <v>112.4</v>
      </c>
      <c r="I296" s="112">
        <f t="shared" si="5"/>
        <v>100</v>
      </c>
    </row>
    <row r="297" spans="1:9" x14ac:dyDescent="0.2">
      <c r="A297" s="174" t="s">
        <v>22</v>
      </c>
      <c r="B297" s="175">
        <v>865</v>
      </c>
      <c r="C297" s="94">
        <v>8</v>
      </c>
      <c r="D297" s="94">
        <v>1</v>
      </c>
      <c r="E297" s="95" t="s">
        <v>700</v>
      </c>
      <c r="F297" s="98">
        <v>0</v>
      </c>
      <c r="G297" s="96">
        <v>41</v>
      </c>
      <c r="H297" s="96">
        <v>41.1</v>
      </c>
      <c r="I297" s="112">
        <v>100</v>
      </c>
    </row>
    <row r="298" spans="1:9" ht="33.75" x14ac:dyDescent="0.2">
      <c r="A298" s="174" t="s">
        <v>120</v>
      </c>
      <c r="B298" s="175">
        <v>865</v>
      </c>
      <c r="C298" s="94">
        <v>8</v>
      </c>
      <c r="D298" s="94">
        <v>1</v>
      </c>
      <c r="E298" s="95" t="s">
        <v>700</v>
      </c>
      <c r="F298" s="98" t="s">
        <v>119</v>
      </c>
      <c r="G298" s="96">
        <v>41</v>
      </c>
      <c r="H298" s="96">
        <v>41.1</v>
      </c>
      <c r="I298" s="112">
        <v>100</v>
      </c>
    </row>
    <row r="299" spans="1:9" ht="33.75" x14ac:dyDescent="0.2">
      <c r="A299" s="174" t="s">
        <v>131</v>
      </c>
      <c r="B299" s="175">
        <v>865</v>
      </c>
      <c r="C299" s="94">
        <v>8</v>
      </c>
      <c r="D299" s="94">
        <v>1</v>
      </c>
      <c r="E299" s="95" t="s">
        <v>130</v>
      </c>
      <c r="F299" s="98">
        <v>0</v>
      </c>
      <c r="G299" s="96">
        <v>557.5</v>
      </c>
      <c r="H299" s="96">
        <v>372.9</v>
      </c>
      <c r="I299" s="112">
        <f t="shared" si="5"/>
        <v>66.887892376681606</v>
      </c>
    </row>
    <row r="300" spans="1:9" ht="22.5" x14ac:dyDescent="0.2">
      <c r="A300" s="174" t="s">
        <v>53</v>
      </c>
      <c r="B300" s="175">
        <v>865</v>
      </c>
      <c r="C300" s="94">
        <v>8</v>
      </c>
      <c r="D300" s="94">
        <v>1</v>
      </c>
      <c r="E300" s="95" t="s">
        <v>130</v>
      </c>
      <c r="F300" s="98" t="s">
        <v>52</v>
      </c>
      <c r="G300" s="96">
        <v>27</v>
      </c>
      <c r="H300" s="96"/>
      <c r="I300" s="112"/>
    </row>
    <row r="301" spans="1:9" ht="22.5" x14ac:dyDescent="0.2">
      <c r="A301" s="174" t="s">
        <v>27</v>
      </c>
      <c r="B301" s="175">
        <v>865</v>
      </c>
      <c r="C301" s="94">
        <v>8</v>
      </c>
      <c r="D301" s="94">
        <v>1</v>
      </c>
      <c r="E301" s="95" t="s">
        <v>130</v>
      </c>
      <c r="F301" s="98" t="s">
        <v>25</v>
      </c>
      <c r="G301" s="96">
        <v>530.5</v>
      </c>
      <c r="H301" s="96">
        <v>372.9</v>
      </c>
      <c r="I301" s="112">
        <f t="shared" si="5"/>
        <v>70.292177191328932</v>
      </c>
    </row>
    <row r="302" spans="1:9" ht="22.5" x14ac:dyDescent="0.2">
      <c r="A302" s="174" t="s">
        <v>17</v>
      </c>
      <c r="B302" s="175">
        <v>865</v>
      </c>
      <c r="C302" s="94">
        <v>8</v>
      </c>
      <c r="D302" s="94">
        <v>1</v>
      </c>
      <c r="E302" s="95" t="s">
        <v>129</v>
      </c>
      <c r="F302" s="98">
        <v>0</v>
      </c>
      <c r="G302" s="96">
        <v>572.20000000000005</v>
      </c>
      <c r="H302" s="96">
        <v>570.70000000000005</v>
      </c>
      <c r="I302" s="112">
        <f t="shared" si="5"/>
        <v>99.737853897238722</v>
      </c>
    </row>
    <row r="303" spans="1:9" ht="33.75" x14ac:dyDescent="0.2">
      <c r="A303" s="174" t="s">
        <v>12</v>
      </c>
      <c r="B303" s="175">
        <v>865</v>
      </c>
      <c r="C303" s="94">
        <v>8</v>
      </c>
      <c r="D303" s="94">
        <v>1</v>
      </c>
      <c r="E303" s="95" t="s">
        <v>129</v>
      </c>
      <c r="F303" s="98" t="s">
        <v>10</v>
      </c>
      <c r="G303" s="96">
        <v>572.20000000000005</v>
      </c>
      <c r="H303" s="96">
        <v>570.70000000000005</v>
      </c>
      <c r="I303" s="112">
        <f t="shared" si="5"/>
        <v>99.737853897238722</v>
      </c>
    </row>
    <row r="304" spans="1:9" x14ac:dyDescent="0.2">
      <c r="A304" s="174" t="s">
        <v>15</v>
      </c>
      <c r="B304" s="175">
        <v>865</v>
      </c>
      <c r="C304" s="94">
        <v>8</v>
      </c>
      <c r="D304" s="94">
        <v>1</v>
      </c>
      <c r="E304" s="95" t="s">
        <v>128</v>
      </c>
      <c r="F304" s="98">
        <v>0</v>
      </c>
      <c r="G304" s="96">
        <v>131.1</v>
      </c>
      <c r="H304" s="96">
        <v>131.1</v>
      </c>
      <c r="I304" s="112">
        <f t="shared" si="5"/>
        <v>100</v>
      </c>
    </row>
    <row r="305" spans="1:9" ht="33.75" x14ac:dyDescent="0.2">
      <c r="A305" s="174" t="s">
        <v>12</v>
      </c>
      <c r="B305" s="175">
        <v>865</v>
      </c>
      <c r="C305" s="94">
        <v>8</v>
      </c>
      <c r="D305" s="94">
        <v>1</v>
      </c>
      <c r="E305" s="95" t="s">
        <v>128</v>
      </c>
      <c r="F305" s="98" t="s">
        <v>10</v>
      </c>
      <c r="G305" s="96">
        <v>131.1</v>
      </c>
      <c r="H305" s="96">
        <v>131.1</v>
      </c>
      <c r="I305" s="112">
        <f t="shared" si="5"/>
        <v>100</v>
      </c>
    </row>
    <row r="306" spans="1:9" ht="22.5" x14ac:dyDescent="0.2">
      <c r="A306" s="174" t="s">
        <v>13</v>
      </c>
      <c r="B306" s="175">
        <v>865</v>
      </c>
      <c r="C306" s="94">
        <v>8</v>
      </c>
      <c r="D306" s="94">
        <v>1</v>
      </c>
      <c r="E306" s="95" t="s">
        <v>127</v>
      </c>
      <c r="F306" s="98">
        <v>0</v>
      </c>
      <c r="G306" s="96">
        <v>306.3</v>
      </c>
      <c r="H306" s="96">
        <v>306.3</v>
      </c>
      <c r="I306" s="112">
        <f t="shared" si="5"/>
        <v>100</v>
      </c>
    </row>
    <row r="307" spans="1:9" ht="33.75" x14ac:dyDescent="0.2">
      <c r="A307" s="174" t="s">
        <v>12</v>
      </c>
      <c r="B307" s="175">
        <v>865</v>
      </c>
      <c r="C307" s="94">
        <v>8</v>
      </c>
      <c r="D307" s="94">
        <v>1</v>
      </c>
      <c r="E307" s="95" t="s">
        <v>127</v>
      </c>
      <c r="F307" s="98" t="s">
        <v>10</v>
      </c>
      <c r="G307" s="96">
        <v>306.3</v>
      </c>
      <c r="H307" s="96">
        <v>306.3</v>
      </c>
      <c r="I307" s="112">
        <f t="shared" si="5"/>
        <v>100</v>
      </c>
    </row>
    <row r="308" spans="1:9" x14ac:dyDescent="0.2">
      <c r="A308" s="174" t="s">
        <v>102</v>
      </c>
      <c r="B308" s="175">
        <v>865</v>
      </c>
      <c r="C308" s="94">
        <v>8</v>
      </c>
      <c r="D308" s="94">
        <v>1</v>
      </c>
      <c r="E308" s="95" t="s">
        <v>126</v>
      </c>
      <c r="F308" s="98">
        <v>0</v>
      </c>
      <c r="G308" s="96">
        <v>17.8</v>
      </c>
      <c r="H308" s="96">
        <v>17</v>
      </c>
      <c r="I308" s="112">
        <f t="shared" si="5"/>
        <v>95.50561797752809</v>
      </c>
    </row>
    <row r="309" spans="1:9" ht="33.75" x14ac:dyDescent="0.2">
      <c r="A309" s="174" t="s">
        <v>12</v>
      </c>
      <c r="B309" s="175">
        <v>865</v>
      </c>
      <c r="C309" s="94">
        <v>8</v>
      </c>
      <c r="D309" s="94">
        <v>1</v>
      </c>
      <c r="E309" s="95" t="s">
        <v>126</v>
      </c>
      <c r="F309" s="98" t="s">
        <v>10</v>
      </c>
      <c r="G309" s="96">
        <v>17.8</v>
      </c>
      <c r="H309" s="96">
        <v>17</v>
      </c>
      <c r="I309" s="112">
        <f t="shared" si="5"/>
        <v>95.50561797752809</v>
      </c>
    </row>
    <row r="310" spans="1:9" x14ac:dyDescent="0.2">
      <c r="A310" s="174" t="s">
        <v>24</v>
      </c>
      <c r="B310" s="175">
        <v>865</v>
      </c>
      <c r="C310" s="94">
        <v>8</v>
      </c>
      <c r="D310" s="94">
        <v>1</v>
      </c>
      <c r="E310" s="95" t="s">
        <v>125</v>
      </c>
      <c r="F310" s="98">
        <v>0</v>
      </c>
      <c r="G310" s="96">
        <v>98.1</v>
      </c>
      <c r="H310" s="96">
        <v>98</v>
      </c>
      <c r="I310" s="112">
        <f t="shared" si="5"/>
        <v>99.8980632008155</v>
      </c>
    </row>
    <row r="311" spans="1:9" ht="33.75" x14ac:dyDescent="0.2">
      <c r="A311" s="174" t="s">
        <v>12</v>
      </c>
      <c r="B311" s="175">
        <v>865</v>
      </c>
      <c r="C311" s="94">
        <v>8</v>
      </c>
      <c r="D311" s="94">
        <v>1</v>
      </c>
      <c r="E311" s="95" t="s">
        <v>125</v>
      </c>
      <c r="F311" s="98" t="s">
        <v>10</v>
      </c>
      <c r="G311" s="96">
        <v>98.1</v>
      </c>
      <c r="H311" s="96">
        <v>98</v>
      </c>
      <c r="I311" s="112">
        <f t="shared" si="5"/>
        <v>99.8980632008155</v>
      </c>
    </row>
    <row r="312" spans="1:9" x14ac:dyDescent="0.2">
      <c r="A312" s="174" t="s">
        <v>23</v>
      </c>
      <c r="B312" s="175">
        <v>865</v>
      </c>
      <c r="C312" s="94">
        <v>8</v>
      </c>
      <c r="D312" s="94">
        <v>1</v>
      </c>
      <c r="E312" s="95" t="s">
        <v>124</v>
      </c>
      <c r="F312" s="98">
        <v>0</v>
      </c>
      <c r="G312" s="96">
        <v>22</v>
      </c>
      <c r="H312" s="96">
        <v>21.1</v>
      </c>
      <c r="I312" s="112">
        <f t="shared" si="5"/>
        <v>95.909090909090907</v>
      </c>
    </row>
    <row r="313" spans="1:9" ht="33.75" x14ac:dyDescent="0.2">
      <c r="A313" s="174" t="s">
        <v>12</v>
      </c>
      <c r="B313" s="175">
        <v>865</v>
      </c>
      <c r="C313" s="94">
        <v>8</v>
      </c>
      <c r="D313" s="94">
        <v>1</v>
      </c>
      <c r="E313" s="95" t="s">
        <v>124</v>
      </c>
      <c r="F313" s="98" t="s">
        <v>10</v>
      </c>
      <c r="G313" s="96">
        <v>22</v>
      </c>
      <c r="H313" s="96">
        <v>21.1</v>
      </c>
      <c r="I313" s="112">
        <f t="shared" si="5"/>
        <v>95.909090909090907</v>
      </c>
    </row>
    <row r="314" spans="1:9" x14ac:dyDescent="0.2">
      <c r="A314" s="174" t="s">
        <v>22</v>
      </c>
      <c r="B314" s="175">
        <v>865</v>
      </c>
      <c r="C314" s="94">
        <v>8</v>
      </c>
      <c r="D314" s="94">
        <v>1</v>
      </c>
      <c r="E314" s="95" t="s">
        <v>123</v>
      </c>
      <c r="F314" s="98">
        <v>0</v>
      </c>
      <c r="G314" s="96">
        <v>4.0999999999999996</v>
      </c>
      <c r="H314" s="96">
        <v>2.7</v>
      </c>
      <c r="I314" s="112">
        <f t="shared" si="5"/>
        <v>65.853658536585385</v>
      </c>
    </row>
    <row r="315" spans="1:9" ht="33.75" x14ac:dyDescent="0.2">
      <c r="A315" s="174" t="s">
        <v>12</v>
      </c>
      <c r="B315" s="175">
        <v>865</v>
      </c>
      <c r="C315" s="94">
        <v>8</v>
      </c>
      <c r="D315" s="94">
        <v>1</v>
      </c>
      <c r="E315" s="95" t="s">
        <v>123</v>
      </c>
      <c r="F315" s="98" t="s">
        <v>10</v>
      </c>
      <c r="G315" s="96">
        <v>4.0999999999999996</v>
      </c>
      <c r="H315" s="96">
        <v>2.7</v>
      </c>
      <c r="I315" s="112">
        <f t="shared" si="5"/>
        <v>65.853658536585385</v>
      </c>
    </row>
    <row r="316" spans="1:9" x14ac:dyDescent="0.2">
      <c r="A316" s="174" t="s">
        <v>122</v>
      </c>
      <c r="B316" s="175">
        <v>865</v>
      </c>
      <c r="C316" s="94">
        <v>8</v>
      </c>
      <c r="D316" s="94">
        <v>1</v>
      </c>
      <c r="E316" s="95" t="s">
        <v>121</v>
      </c>
      <c r="F316" s="98">
        <v>0</v>
      </c>
      <c r="G316" s="96">
        <v>13953.3</v>
      </c>
      <c r="H316" s="96">
        <v>6874.3</v>
      </c>
      <c r="I316" s="112">
        <f t="shared" si="5"/>
        <v>49.266481764170486</v>
      </c>
    </row>
    <row r="317" spans="1:9" ht="22.5" x14ac:dyDescent="0.2">
      <c r="A317" s="174" t="s">
        <v>626</v>
      </c>
      <c r="B317" s="175">
        <v>865</v>
      </c>
      <c r="C317" s="94">
        <v>8</v>
      </c>
      <c r="D317" s="94">
        <v>1</v>
      </c>
      <c r="E317" s="95" t="s">
        <v>627</v>
      </c>
      <c r="F317" s="98">
        <v>0</v>
      </c>
      <c r="G317" s="96">
        <v>8878.4</v>
      </c>
      <c r="H317" s="96">
        <v>1768.5</v>
      </c>
      <c r="I317" s="112">
        <f t="shared" si="5"/>
        <v>19.919129572896018</v>
      </c>
    </row>
    <row r="318" spans="1:9" ht="33.75" x14ac:dyDescent="0.2">
      <c r="A318" s="174" t="s">
        <v>120</v>
      </c>
      <c r="B318" s="175">
        <v>865</v>
      </c>
      <c r="C318" s="94">
        <v>8</v>
      </c>
      <c r="D318" s="94">
        <v>1</v>
      </c>
      <c r="E318" s="95" t="s">
        <v>627</v>
      </c>
      <c r="F318" s="98" t="s">
        <v>119</v>
      </c>
      <c r="G318" s="96">
        <v>8878.4</v>
      </c>
      <c r="H318" s="96">
        <v>1768.5</v>
      </c>
      <c r="I318" s="112">
        <f t="shared" si="5"/>
        <v>19.919129572896018</v>
      </c>
    </row>
    <row r="319" spans="1:9" x14ac:dyDescent="0.2">
      <c r="A319" s="174" t="s">
        <v>701</v>
      </c>
      <c r="B319" s="175">
        <v>865</v>
      </c>
      <c r="C319" s="94">
        <v>8</v>
      </c>
      <c r="D319" s="94">
        <v>1</v>
      </c>
      <c r="E319" s="95" t="s">
        <v>702</v>
      </c>
      <c r="F319" s="98">
        <v>0</v>
      </c>
      <c r="G319" s="96">
        <v>273.7</v>
      </c>
      <c r="H319" s="96">
        <v>273.7</v>
      </c>
      <c r="I319" s="112">
        <f t="shared" si="5"/>
        <v>100</v>
      </c>
    </row>
    <row r="320" spans="1:9" ht="33.75" x14ac:dyDescent="0.2">
      <c r="A320" s="174" t="s">
        <v>120</v>
      </c>
      <c r="B320" s="175">
        <v>865</v>
      </c>
      <c r="C320" s="94">
        <v>8</v>
      </c>
      <c r="D320" s="94">
        <v>1</v>
      </c>
      <c r="E320" s="95" t="s">
        <v>702</v>
      </c>
      <c r="F320" s="98" t="s">
        <v>119</v>
      </c>
      <c r="G320" s="96">
        <v>273.7</v>
      </c>
      <c r="H320" s="96">
        <v>273.7</v>
      </c>
      <c r="I320" s="112">
        <f t="shared" si="5"/>
        <v>100</v>
      </c>
    </row>
    <row r="321" spans="1:11" x14ac:dyDescent="0.2">
      <c r="A321" s="174" t="s">
        <v>15</v>
      </c>
      <c r="B321" s="175">
        <v>865</v>
      </c>
      <c r="C321" s="94">
        <v>8</v>
      </c>
      <c r="D321" s="94">
        <v>1</v>
      </c>
      <c r="E321" s="95" t="s">
        <v>703</v>
      </c>
      <c r="F321" s="98">
        <v>0</v>
      </c>
      <c r="G321" s="96">
        <v>3837</v>
      </c>
      <c r="H321" s="96">
        <v>3837.1</v>
      </c>
      <c r="I321" s="112">
        <f t="shared" si="5"/>
        <v>100.00260620276258</v>
      </c>
    </row>
    <row r="322" spans="1:11" ht="33.75" x14ac:dyDescent="0.2">
      <c r="A322" s="174" t="s">
        <v>120</v>
      </c>
      <c r="B322" s="175">
        <v>865</v>
      </c>
      <c r="C322" s="94">
        <v>8</v>
      </c>
      <c r="D322" s="94">
        <v>1</v>
      </c>
      <c r="E322" s="95" t="s">
        <v>703</v>
      </c>
      <c r="F322" s="98" t="s">
        <v>119</v>
      </c>
      <c r="G322" s="96">
        <v>3837</v>
      </c>
      <c r="H322" s="96">
        <v>3837.1</v>
      </c>
      <c r="I322" s="112">
        <f t="shared" si="5"/>
        <v>100.00260620276258</v>
      </c>
    </row>
    <row r="323" spans="1:11" ht="22.5" x14ac:dyDescent="0.2">
      <c r="A323" s="174" t="s">
        <v>13</v>
      </c>
      <c r="B323" s="175">
        <v>865</v>
      </c>
      <c r="C323" s="94">
        <v>8</v>
      </c>
      <c r="D323" s="94">
        <v>1</v>
      </c>
      <c r="E323" s="95" t="s">
        <v>704</v>
      </c>
      <c r="F323" s="98">
        <v>0</v>
      </c>
      <c r="G323" s="96">
        <v>191.6</v>
      </c>
      <c r="H323" s="96">
        <v>191.6</v>
      </c>
      <c r="I323" s="112">
        <f t="shared" si="5"/>
        <v>100</v>
      </c>
    </row>
    <row r="324" spans="1:11" ht="33.75" x14ac:dyDescent="0.2">
      <c r="A324" s="174" t="s">
        <v>120</v>
      </c>
      <c r="B324" s="175">
        <v>865</v>
      </c>
      <c r="C324" s="94">
        <v>8</v>
      </c>
      <c r="D324" s="94">
        <v>1</v>
      </c>
      <c r="E324" s="95" t="s">
        <v>704</v>
      </c>
      <c r="F324" s="98" t="s">
        <v>119</v>
      </c>
      <c r="G324" s="96">
        <v>191.6</v>
      </c>
      <c r="H324" s="96">
        <v>191.6</v>
      </c>
      <c r="I324" s="112">
        <f t="shared" si="5"/>
        <v>100</v>
      </c>
    </row>
    <row r="325" spans="1:11" x14ac:dyDescent="0.2">
      <c r="A325" s="174" t="s">
        <v>24</v>
      </c>
      <c r="B325" s="175">
        <v>865</v>
      </c>
      <c r="C325" s="94">
        <v>8</v>
      </c>
      <c r="D325" s="94">
        <v>1</v>
      </c>
      <c r="E325" s="95" t="s">
        <v>705</v>
      </c>
      <c r="F325" s="98">
        <v>0</v>
      </c>
      <c r="G325" s="96">
        <v>105.9</v>
      </c>
      <c r="H325" s="96">
        <v>105.9</v>
      </c>
      <c r="I325" s="112">
        <f t="shared" si="5"/>
        <v>100</v>
      </c>
    </row>
    <row r="326" spans="1:11" ht="33.75" x14ac:dyDescent="0.2">
      <c r="A326" s="174" t="s">
        <v>120</v>
      </c>
      <c r="B326" s="175">
        <v>865</v>
      </c>
      <c r="C326" s="94">
        <v>8</v>
      </c>
      <c r="D326" s="94">
        <v>1</v>
      </c>
      <c r="E326" s="95" t="s">
        <v>705</v>
      </c>
      <c r="F326" s="98" t="s">
        <v>119</v>
      </c>
      <c r="G326" s="96">
        <v>105.9</v>
      </c>
      <c r="H326" s="96">
        <v>105.9</v>
      </c>
      <c r="I326" s="112">
        <f t="shared" si="5"/>
        <v>100</v>
      </c>
    </row>
    <row r="327" spans="1:11" x14ac:dyDescent="0.2">
      <c r="A327" s="174" t="s">
        <v>23</v>
      </c>
      <c r="B327" s="175">
        <v>865</v>
      </c>
      <c r="C327" s="94">
        <v>8</v>
      </c>
      <c r="D327" s="94">
        <v>1</v>
      </c>
      <c r="E327" s="95" t="s">
        <v>706</v>
      </c>
      <c r="F327" s="98">
        <v>0</v>
      </c>
      <c r="G327" s="96">
        <v>49</v>
      </c>
      <c r="H327" s="96">
        <v>49</v>
      </c>
      <c r="I327" s="112">
        <f t="shared" si="5"/>
        <v>100</v>
      </c>
    </row>
    <row r="328" spans="1:11" ht="33.75" x14ac:dyDescent="0.2">
      <c r="A328" s="174" t="s">
        <v>120</v>
      </c>
      <c r="B328" s="175">
        <v>865</v>
      </c>
      <c r="C328" s="94">
        <v>8</v>
      </c>
      <c r="D328" s="94">
        <v>1</v>
      </c>
      <c r="E328" s="95" t="s">
        <v>706</v>
      </c>
      <c r="F328" s="98" t="s">
        <v>119</v>
      </c>
      <c r="G328" s="96">
        <v>49</v>
      </c>
      <c r="H328" s="96">
        <v>49</v>
      </c>
      <c r="I328" s="112">
        <f t="shared" si="5"/>
        <v>100</v>
      </c>
    </row>
    <row r="329" spans="1:11" x14ac:dyDescent="0.2">
      <c r="A329" s="174" t="s">
        <v>22</v>
      </c>
      <c r="B329" s="175">
        <v>865</v>
      </c>
      <c r="C329" s="94">
        <v>8</v>
      </c>
      <c r="D329" s="94">
        <v>1</v>
      </c>
      <c r="E329" s="95" t="s">
        <v>707</v>
      </c>
      <c r="F329" s="98">
        <v>0</v>
      </c>
      <c r="G329" s="96">
        <v>43.8</v>
      </c>
      <c r="H329" s="96">
        <v>43.8</v>
      </c>
      <c r="I329" s="112">
        <f t="shared" si="5"/>
        <v>100</v>
      </c>
    </row>
    <row r="330" spans="1:11" ht="33.75" x14ac:dyDescent="0.2">
      <c r="A330" s="174" t="s">
        <v>120</v>
      </c>
      <c r="B330" s="175">
        <v>865</v>
      </c>
      <c r="C330" s="94">
        <v>8</v>
      </c>
      <c r="D330" s="94">
        <v>1</v>
      </c>
      <c r="E330" s="95" t="s">
        <v>707</v>
      </c>
      <c r="F330" s="98" t="s">
        <v>119</v>
      </c>
      <c r="G330" s="96">
        <v>43.8</v>
      </c>
      <c r="H330" s="96">
        <v>43.8</v>
      </c>
      <c r="I330" s="112">
        <f t="shared" si="5"/>
        <v>100</v>
      </c>
    </row>
    <row r="331" spans="1:11" ht="22.5" x14ac:dyDescent="0.2">
      <c r="A331" s="174" t="s">
        <v>628</v>
      </c>
      <c r="B331" s="175">
        <v>865</v>
      </c>
      <c r="C331" s="94">
        <v>8</v>
      </c>
      <c r="D331" s="94">
        <v>1</v>
      </c>
      <c r="E331" s="95" t="s">
        <v>629</v>
      </c>
      <c r="F331" s="98">
        <v>0</v>
      </c>
      <c r="G331" s="96">
        <v>573.79999999999995</v>
      </c>
      <c r="H331" s="96">
        <v>573.79999999999995</v>
      </c>
      <c r="I331" s="112">
        <f t="shared" si="5"/>
        <v>100</v>
      </c>
      <c r="K331" s="97">
        <f t="shared" ref="K331:K332" si="6">G331-H331</f>
        <v>0</v>
      </c>
    </row>
    <row r="332" spans="1:11" ht="33.75" x14ac:dyDescent="0.2">
      <c r="A332" s="174" t="s">
        <v>120</v>
      </c>
      <c r="B332" s="175">
        <v>865</v>
      </c>
      <c r="C332" s="94">
        <v>8</v>
      </c>
      <c r="D332" s="94">
        <v>1</v>
      </c>
      <c r="E332" s="95" t="s">
        <v>629</v>
      </c>
      <c r="F332" s="98" t="s">
        <v>119</v>
      </c>
      <c r="G332" s="96">
        <v>573.79999999999995</v>
      </c>
      <c r="H332" s="96">
        <v>573.79999999999995</v>
      </c>
      <c r="I332" s="112">
        <f t="shared" si="5"/>
        <v>100</v>
      </c>
      <c r="K332" s="97">
        <f t="shared" si="6"/>
        <v>0</v>
      </c>
    </row>
    <row r="333" spans="1:11" x14ac:dyDescent="0.2">
      <c r="A333" s="174" t="s">
        <v>118</v>
      </c>
      <c r="B333" s="175">
        <v>865</v>
      </c>
      <c r="C333" s="94">
        <v>8</v>
      </c>
      <c r="D333" s="94">
        <v>4</v>
      </c>
      <c r="E333" s="95">
        <v>0</v>
      </c>
      <c r="F333" s="98">
        <v>0</v>
      </c>
      <c r="G333" s="96">
        <v>8663.7999999999993</v>
      </c>
      <c r="H333" s="96">
        <v>5026.7</v>
      </c>
      <c r="I333" s="112">
        <f t="shared" si="5"/>
        <v>58.019575705810389</v>
      </c>
    </row>
    <row r="334" spans="1:11" ht="22.5" x14ac:dyDescent="0.2">
      <c r="A334" s="174" t="s">
        <v>117</v>
      </c>
      <c r="B334" s="175">
        <v>865</v>
      </c>
      <c r="C334" s="94">
        <v>8</v>
      </c>
      <c r="D334" s="94">
        <v>4</v>
      </c>
      <c r="E334" s="95" t="s">
        <v>116</v>
      </c>
      <c r="F334" s="98">
        <v>0</v>
      </c>
      <c r="G334" s="96">
        <v>7819.6</v>
      </c>
      <c r="H334" s="96">
        <v>4539.7</v>
      </c>
      <c r="I334" s="112">
        <f t="shared" si="5"/>
        <v>58.055399253158726</v>
      </c>
    </row>
    <row r="335" spans="1:11" ht="22.5" x14ac:dyDescent="0.2">
      <c r="A335" s="174" t="s">
        <v>115</v>
      </c>
      <c r="B335" s="175">
        <v>865</v>
      </c>
      <c r="C335" s="94">
        <v>8</v>
      </c>
      <c r="D335" s="94">
        <v>4</v>
      </c>
      <c r="E335" s="95" t="s">
        <v>114</v>
      </c>
      <c r="F335" s="98">
        <v>0</v>
      </c>
      <c r="G335" s="96">
        <v>7819.6</v>
      </c>
      <c r="H335" s="96">
        <v>4539.7</v>
      </c>
      <c r="I335" s="112">
        <f t="shared" si="5"/>
        <v>58.055399253158726</v>
      </c>
    </row>
    <row r="336" spans="1:11" ht="33.75" x14ac:dyDescent="0.2">
      <c r="A336" s="174" t="s">
        <v>622</v>
      </c>
      <c r="B336" s="175">
        <v>865</v>
      </c>
      <c r="C336" s="94">
        <v>8</v>
      </c>
      <c r="D336" s="94">
        <v>4</v>
      </c>
      <c r="E336" s="95" t="s">
        <v>630</v>
      </c>
      <c r="F336" s="98">
        <v>0</v>
      </c>
      <c r="G336" s="96">
        <v>5416.8</v>
      </c>
      <c r="H336" s="96">
        <v>2136.9</v>
      </c>
      <c r="I336" s="112">
        <f t="shared" si="5"/>
        <v>39.44949047408064</v>
      </c>
    </row>
    <row r="337" spans="1:9" ht="22.5" x14ac:dyDescent="0.2">
      <c r="A337" s="174" t="s">
        <v>105</v>
      </c>
      <c r="B337" s="175">
        <v>865</v>
      </c>
      <c r="C337" s="94">
        <v>8</v>
      </c>
      <c r="D337" s="94">
        <v>4</v>
      </c>
      <c r="E337" s="95" t="s">
        <v>630</v>
      </c>
      <c r="F337" s="98">
        <v>100</v>
      </c>
      <c r="G337" s="96">
        <v>4942.6000000000004</v>
      </c>
      <c r="H337" s="96">
        <v>1923.1</v>
      </c>
      <c r="I337" s="112">
        <f t="shared" si="5"/>
        <v>38.908671549386959</v>
      </c>
    </row>
    <row r="338" spans="1:9" ht="22.5" x14ac:dyDescent="0.2">
      <c r="A338" s="174" t="s">
        <v>53</v>
      </c>
      <c r="B338" s="175">
        <v>865</v>
      </c>
      <c r="C338" s="94">
        <v>8</v>
      </c>
      <c r="D338" s="94">
        <v>4</v>
      </c>
      <c r="E338" s="95" t="s">
        <v>630</v>
      </c>
      <c r="F338" s="98" t="s">
        <v>52</v>
      </c>
      <c r="G338" s="96">
        <v>67.5</v>
      </c>
      <c r="H338" s="96">
        <v>13</v>
      </c>
      <c r="I338" s="112">
        <f t="shared" si="5"/>
        <v>19.25925925925926</v>
      </c>
    </row>
    <row r="339" spans="1:9" ht="22.5" x14ac:dyDescent="0.2">
      <c r="A339" s="174" t="s">
        <v>27</v>
      </c>
      <c r="B339" s="175">
        <v>865</v>
      </c>
      <c r="C339" s="94">
        <v>8</v>
      </c>
      <c r="D339" s="94">
        <v>4</v>
      </c>
      <c r="E339" s="95" t="s">
        <v>630</v>
      </c>
      <c r="F339" s="98" t="s">
        <v>25</v>
      </c>
      <c r="G339" s="96">
        <v>390.4</v>
      </c>
      <c r="H339" s="96">
        <v>172.3</v>
      </c>
      <c r="I339" s="112">
        <f t="shared" si="5"/>
        <v>44.134221311475414</v>
      </c>
    </row>
    <row r="340" spans="1:9" ht="67.5" x14ac:dyDescent="0.2">
      <c r="A340" s="174" t="s">
        <v>39</v>
      </c>
      <c r="B340" s="175">
        <v>865</v>
      </c>
      <c r="C340" s="94">
        <v>8</v>
      </c>
      <c r="D340" s="94">
        <v>4</v>
      </c>
      <c r="E340" s="95" t="s">
        <v>630</v>
      </c>
      <c r="F340" s="98" t="s">
        <v>38</v>
      </c>
      <c r="G340" s="96">
        <v>12.3</v>
      </c>
      <c r="H340" s="96">
        <v>12.3</v>
      </c>
      <c r="I340" s="112">
        <f t="shared" ref="I340:I387" si="7">H340/G340*100</f>
        <v>100</v>
      </c>
    </row>
    <row r="341" spans="1:9" x14ac:dyDescent="0.2">
      <c r="A341" s="174" t="s">
        <v>37</v>
      </c>
      <c r="B341" s="175">
        <v>865</v>
      </c>
      <c r="C341" s="94">
        <v>8</v>
      </c>
      <c r="D341" s="94">
        <v>4</v>
      </c>
      <c r="E341" s="95" t="s">
        <v>630</v>
      </c>
      <c r="F341" s="98" t="s">
        <v>35</v>
      </c>
      <c r="G341" s="96">
        <v>4</v>
      </c>
      <c r="H341" s="96">
        <v>4</v>
      </c>
      <c r="I341" s="112">
        <f t="shared" si="7"/>
        <v>100</v>
      </c>
    </row>
    <row r="342" spans="1:9" x14ac:dyDescent="0.2">
      <c r="A342" s="174" t="s">
        <v>104</v>
      </c>
      <c r="B342" s="175">
        <v>865</v>
      </c>
      <c r="C342" s="94">
        <v>8</v>
      </c>
      <c r="D342" s="94">
        <v>4</v>
      </c>
      <c r="E342" s="95" t="s">
        <v>630</v>
      </c>
      <c r="F342" s="98" t="s">
        <v>103</v>
      </c>
      <c r="G342" s="96">
        <v>12.2</v>
      </c>
      <c r="H342" s="96">
        <v>12.2</v>
      </c>
      <c r="I342" s="112">
        <f t="shared" si="7"/>
        <v>100</v>
      </c>
    </row>
    <row r="343" spans="1:9" ht="22.5" x14ac:dyDescent="0.2">
      <c r="A343" s="174" t="s">
        <v>17</v>
      </c>
      <c r="B343" s="175">
        <v>865</v>
      </c>
      <c r="C343" s="94">
        <v>8</v>
      </c>
      <c r="D343" s="94">
        <v>4</v>
      </c>
      <c r="E343" s="95" t="s">
        <v>708</v>
      </c>
      <c r="F343" s="98">
        <v>0</v>
      </c>
      <c r="G343" s="96">
        <v>2386.8000000000002</v>
      </c>
      <c r="H343" s="96">
        <v>2386.8000000000002</v>
      </c>
      <c r="I343" s="112">
        <f t="shared" si="7"/>
        <v>100</v>
      </c>
    </row>
    <row r="344" spans="1:9" ht="22.5" x14ac:dyDescent="0.2">
      <c r="A344" s="174" t="s">
        <v>105</v>
      </c>
      <c r="B344" s="175">
        <v>865</v>
      </c>
      <c r="C344" s="94">
        <v>8</v>
      </c>
      <c r="D344" s="94">
        <v>4</v>
      </c>
      <c r="E344" s="95" t="s">
        <v>708</v>
      </c>
      <c r="F344" s="98">
        <v>100</v>
      </c>
      <c r="G344" s="96">
        <v>2139.8000000000002</v>
      </c>
      <c r="H344" s="96">
        <v>2139.8000000000002</v>
      </c>
      <c r="I344" s="112">
        <f t="shared" si="7"/>
        <v>100</v>
      </c>
    </row>
    <row r="345" spans="1:9" ht="22.5" x14ac:dyDescent="0.2">
      <c r="A345" s="174" t="s">
        <v>53</v>
      </c>
      <c r="B345" s="175">
        <v>865</v>
      </c>
      <c r="C345" s="94">
        <v>8</v>
      </c>
      <c r="D345" s="94">
        <v>4</v>
      </c>
      <c r="E345" s="95" t="s">
        <v>708</v>
      </c>
      <c r="F345" s="98" t="s">
        <v>52</v>
      </c>
      <c r="G345" s="96">
        <v>4.8</v>
      </c>
      <c r="H345" s="96">
        <v>4.8</v>
      </c>
      <c r="I345" s="112">
        <f t="shared" si="7"/>
        <v>100</v>
      </c>
    </row>
    <row r="346" spans="1:9" ht="22.5" x14ac:dyDescent="0.2">
      <c r="A346" s="174" t="s">
        <v>27</v>
      </c>
      <c r="B346" s="175">
        <v>865</v>
      </c>
      <c r="C346" s="94">
        <v>8</v>
      </c>
      <c r="D346" s="94">
        <v>4</v>
      </c>
      <c r="E346" s="95" t="s">
        <v>708</v>
      </c>
      <c r="F346" s="98" t="s">
        <v>25</v>
      </c>
      <c r="G346" s="96">
        <v>203.1</v>
      </c>
      <c r="H346" s="96">
        <v>203.1</v>
      </c>
      <c r="I346" s="112">
        <f t="shared" si="7"/>
        <v>100</v>
      </c>
    </row>
    <row r="347" spans="1:9" ht="67.5" x14ac:dyDescent="0.2">
      <c r="A347" s="174" t="s">
        <v>39</v>
      </c>
      <c r="B347" s="175">
        <v>865</v>
      </c>
      <c r="C347" s="94">
        <v>8</v>
      </c>
      <c r="D347" s="94">
        <v>4</v>
      </c>
      <c r="E347" s="95" t="s">
        <v>708</v>
      </c>
      <c r="F347" s="98" t="s">
        <v>38</v>
      </c>
      <c r="G347" s="96">
        <v>6.9</v>
      </c>
      <c r="H347" s="96">
        <v>6.8</v>
      </c>
      <c r="I347" s="112">
        <f t="shared" si="7"/>
        <v>98.550724637681157</v>
      </c>
    </row>
    <row r="348" spans="1:9" x14ac:dyDescent="0.2">
      <c r="A348" s="174" t="s">
        <v>37</v>
      </c>
      <c r="B348" s="175">
        <v>865</v>
      </c>
      <c r="C348" s="94">
        <v>8</v>
      </c>
      <c r="D348" s="94">
        <v>4</v>
      </c>
      <c r="E348" s="95" t="s">
        <v>708</v>
      </c>
      <c r="F348" s="98" t="s">
        <v>35</v>
      </c>
      <c r="G348" s="96">
        <v>4</v>
      </c>
      <c r="H348" s="96">
        <v>4</v>
      </c>
      <c r="I348" s="112">
        <f t="shared" si="7"/>
        <v>100</v>
      </c>
    </row>
    <row r="349" spans="1:9" x14ac:dyDescent="0.2">
      <c r="A349" s="174" t="s">
        <v>104</v>
      </c>
      <c r="B349" s="175">
        <v>865</v>
      </c>
      <c r="C349" s="94">
        <v>8</v>
      </c>
      <c r="D349" s="94">
        <v>4</v>
      </c>
      <c r="E349" s="95" t="s">
        <v>708</v>
      </c>
      <c r="F349" s="98" t="s">
        <v>103</v>
      </c>
      <c r="G349" s="96">
        <v>28.3</v>
      </c>
      <c r="H349" s="96">
        <v>28.3</v>
      </c>
      <c r="I349" s="112">
        <f t="shared" si="7"/>
        <v>100</v>
      </c>
    </row>
    <row r="350" spans="1:9" x14ac:dyDescent="0.2">
      <c r="A350" s="174" t="s">
        <v>102</v>
      </c>
      <c r="B350" s="175">
        <v>865</v>
      </c>
      <c r="C350" s="94">
        <v>8</v>
      </c>
      <c r="D350" s="94">
        <v>4</v>
      </c>
      <c r="E350" s="95" t="s">
        <v>709</v>
      </c>
      <c r="F350" s="98">
        <v>0</v>
      </c>
      <c r="G350" s="96">
        <v>12.5</v>
      </c>
      <c r="H350" s="96">
        <v>12.5</v>
      </c>
      <c r="I350" s="112">
        <f t="shared" si="7"/>
        <v>100</v>
      </c>
    </row>
    <row r="351" spans="1:9" ht="22.5" x14ac:dyDescent="0.2">
      <c r="A351" s="174" t="s">
        <v>27</v>
      </c>
      <c r="B351" s="175">
        <v>865</v>
      </c>
      <c r="C351" s="94">
        <v>8</v>
      </c>
      <c r="D351" s="94">
        <v>4</v>
      </c>
      <c r="E351" s="95" t="s">
        <v>709</v>
      </c>
      <c r="F351" s="98" t="s">
        <v>25</v>
      </c>
      <c r="G351" s="96">
        <v>12.5</v>
      </c>
      <c r="H351" s="96">
        <v>12.5</v>
      </c>
      <c r="I351" s="112">
        <f t="shared" si="7"/>
        <v>100</v>
      </c>
    </row>
    <row r="352" spans="1:9" x14ac:dyDescent="0.2">
      <c r="A352" s="174" t="s">
        <v>24</v>
      </c>
      <c r="B352" s="175">
        <v>865</v>
      </c>
      <c r="C352" s="94">
        <v>8</v>
      </c>
      <c r="D352" s="94">
        <v>4</v>
      </c>
      <c r="E352" s="95" t="s">
        <v>710</v>
      </c>
      <c r="F352" s="98">
        <v>0</v>
      </c>
      <c r="G352" s="96">
        <v>3.5</v>
      </c>
      <c r="H352" s="96">
        <v>3.5</v>
      </c>
      <c r="I352" s="112">
        <f t="shared" si="7"/>
        <v>100</v>
      </c>
    </row>
    <row r="353" spans="1:9" ht="22.5" x14ac:dyDescent="0.2">
      <c r="A353" s="174" t="s">
        <v>27</v>
      </c>
      <c r="B353" s="175">
        <v>865</v>
      </c>
      <c r="C353" s="94">
        <v>8</v>
      </c>
      <c r="D353" s="94">
        <v>4</v>
      </c>
      <c r="E353" s="95" t="s">
        <v>710</v>
      </c>
      <c r="F353" s="98" t="s">
        <v>25</v>
      </c>
      <c r="G353" s="96">
        <v>3.5</v>
      </c>
      <c r="H353" s="96">
        <v>3.5</v>
      </c>
      <c r="I353" s="112">
        <f t="shared" si="7"/>
        <v>100</v>
      </c>
    </row>
    <row r="354" spans="1:9" ht="22.5" x14ac:dyDescent="0.2">
      <c r="A354" s="174" t="s">
        <v>601</v>
      </c>
      <c r="B354" s="175">
        <v>865</v>
      </c>
      <c r="C354" s="94">
        <v>8</v>
      </c>
      <c r="D354" s="94">
        <v>4</v>
      </c>
      <c r="E354" s="95" t="s">
        <v>48</v>
      </c>
      <c r="F354" s="98">
        <v>0</v>
      </c>
      <c r="G354" s="96">
        <v>844</v>
      </c>
      <c r="H354" s="96">
        <v>487</v>
      </c>
      <c r="I354" s="112">
        <f t="shared" si="7"/>
        <v>57.70142180094787</v>
      </c>
    </row>
    <row r="355" spans="1:9" x14ac:dyDescent="0.2">
      <c r="A355" s="174" t="s">
        <v>652</v>
      </c>
      <c r="B355" s="175">
        <v>865</v>
      </c>
      <c r="C355" s="94">
        <v>8</v>
      </c>
      <c r="D355" s="94">
        <v>4</v>
      </c>
      <c r="E355" s="95" t="s">
        <v>48</v>
      </c>
      <c r="F355" s="98">
        <v>100</v>
      </c>
      <c r="G355" s="96">
        <v>640.1</v>
      </c>
      <c r="H355" s="96">
        <v>283.10000000000002</v>
      </c>
      <c r="I355" s="112">
        <f t="shared" si="7"/>
        <v>44.227464458678334</v>
      </c>
    </row>
    <row r="356" spans="1:9" ht="22.5" x14ac:dyDescent="0.2">
      <c r="A356" s="174" t="s">
        <v>47</v>
      </c>
      <c r="B356" s="175">
        <v>865</v>
      </c>
      <c r="C356" s="94">
        <v>8</v>
      </c>
      <c r="D356" s="94">
        <v>4</v>
      </c>
      <c r="E356" s="95" t="s">
        <v>46</v>
      </c>
      <c r="F356" s="98">
        <v>0</v>
      </c>
      <c r="G356" s="96">
        <v>203.9</v>
      </c>
      <c r="H356" s="96">
        <v>203.9</v>
      </c>
      <c r="I356" s="112">
        <f t="shared" si="7"/>
        <v>100</v>
      </c>
    </row>
    <row r="357" spans="1:9" x14ac:dyDescent="0.2">
      <c r="A357" s="174" t="s">
        <v>652</v>
      </c>
      <c r="B357" s="175">
        <v>865</v>
      </c>
      <c r="C357" s="94">
        <v>8</v>
      </c>
      <c r="D357" s="94">
        <v>4</v>
      </c>
      <c r="E357" s="95" t="s">
        <v>46</v>
      </c>
      <c r="F357" s="98">
        <v>100</v>
      </c>
      <c r="G357" s="96">
        <v>203.9</v>
      </c>
      <c r="H357" s="96">
        <v>203.9</v>
      </c>
      <c r="I357" s="112">
        <f t="shared" si="7"/>
        <v>100</v>
      </c>
    </row>
    <row r="358" spans="1:9" x14ac:dyDescent="0.2">
      <c r="A358" s="174" t="s">
        <v>34</v>
      </c>
      <c r="B358" s="175">
        <v>865</v>
      </c>
      <c r="C358" s="94">
        <v>11</v>
      </c>
      <c r="D358" s="94">
        <v>0</v>
      </c>
      <c r="E358" s="95">
        <v>0</v>
      </c>
      <c r="F358" s="98">
        <v>0</v>
      </c>
      <c r="G358" s="96">
        <v>6786.3</v>
      </c>
      <c r="H358" s="96">
        <v>4889.3999999999996</v>
      </c>
      <c r="I358" s="112">
        <f t="shared" si="7"/>
        <v>72.048096901109588</v>
      </c>
    </row>
    <row r="359" spans="1:9" x14ac:dyDescent="0.2">
      <c r="A359" s="174" t="s">
        <v>33</v>
      </c>
      <c r="B359" s="175">
        <v>865</v>
      </c>
      <c r="C359" s="94">
        <v>11</v>
      </c>
      <c r="D359" s="94">
        <v>2</v>
      </c>
      <c r="E359" s="95">
        <v>0</v>
      </c>
      <c r="F359" s="98">
        <v>0</v>
      </c>
      <c r="G359" s="96">
        <v>6786.3</v>
      </c>
      <c r="H359" s="96">
        <v>4889.3999999999996</v>
      </c>
      <c r="I359" s="112">
        <f t="shared" si="7"/>
        <v>72.048096901109588</v>
      </c>
    </row>
    <row r="360" spans="1:9" ht="22.5" x14ac:dyDescent="0.2">
      <c r="A360" s="174" t="s">
        <v>32</v>
      </c>
      <c r="B360" s="175">
        <v>865</v>
      </c>
      <c r="C360" s="94">
        <v>11</v>
      </c>
      <c r="D360" s="94">
        <v>2</v>
      </c>
      <c r="E360" s="95" t="s">
        <v>31</v>
      </c>
      <c r="F360" s="98">
        <v>0</v>
      </c>
      <c r="G360" s="96">
        <v>6786.3</v>
      </c>
      <c r="H360" s="96">
        <v>4889.3999999999996</v>
      </c>
      <c r="I360" s="112">
        <f t="shared" si="7"/>
        <v>72.048096901109588</v>
      </c>
    </row>
    <row r="361" spans="1:9" x14ac:dyDescent="0.2">
      <c r="A361" s="174" t="s">
        <v>30</v>
      </c>
      <c r="B361" s="175">
        <v>865</v>
      </c>
      <c r="C361" s="94">
        <v>11</v>
      </c>
      <c r="D361" s="94">
        <v>2</v>
      </c>
      <c r="E361" s="95" t="s">
        <v>29</v>
      </c>
      <c r="F361" s="98">
        <v>0</v>
      </c>
      <c r="G361" s="96">
        <v>6786.3</v>
      </c>
      <c r="H361" s="96">
        <v>4889.3999999999996</v>
      </c>
      <c r="I361" s="112">
        <f t="shared" si="7"/>
        <v>72.048096901109588</v>
      </c>
    </row>
    <row r="362" spans="1:9" ht="33.75" x14ac:dyDescent="0.2">
      <c r="A362" s="174" t="s">
        <v>12</v>
      </c>
      <c r="B362" s="175">
        <v>865</v>
      </c>
      <c r="C362" s="94">
        <v>11</v>
      </c>
      <c r="D362" s="94">
        <v>2</v>
      </c>
      <c r="E362" s="95" t="s">
        <v>29</v>
      </c>
      <c r="F362" s="98" t="s">
        <v>10</v>
      </c>
      <c r="G362" s="96">
        <v>3647.6</v>
      </c>
      <c r="H362" s="96">
        <v>2038.5</v>
      </c>
      <c r="I362" s="112">
        <f t="shared" si="7"/>
        <v>55.886062068209228</v>
      </c>
    </row>
    <row r="363" spans="1:9" x14ac:dyDescent="0.2">
      <c r="A363" s="174" t="s">
        <v>28</v>
      </c>
      <c r="B363" s="175">
        <v>865</v>
      </c>
      <c r="C363" s="94">
        <v>11</v>
      </c>
      <c r="D363" s="94">
        <v>2</v>
      </c>
      <c r="E363" s="95" t="s">
        <v>26</v>
      </c>
      <c r="F363" s="98">
        <v>0</v>
      </c>
      <c r="G363" s="96">
        <v>835</v>
      </c>
      <c r="H363" s="96">
        <v>547.29999999999995</v>
      </c>
      <c r="I363" s="112">
        <f t="shared" si="7"/>
        <v>65.544910179640709</v>
      </c>
    </row>
    <row r="364" spans="1:9" ht="22.5" x14ac:dyDescent="0.2">
      <c r="A364" s="174" t="s">
        <v>145</v>
      </c>
      <c r="B364" s="175">
        <v>865</v>
      </c>
      <c r="C364" s="94">
        <v>11</v>
      </c>
      <c r="D364" s="94">
        <v>2</v>
      </c>
      <c r="E364" s="95" t="s">
        <v>26</v>
      </c>
      <c r="F364" s="98" t="s">
        <v>144</v>
      </c>
      <c r="G364" s="96">
        <v>8.1</v>
      </c>
      <c r="H364" s="96">
        <v>8.1</v>
      </c>
      <c r="I364" s="112">
        <f t="shared" si="7"/>
        <v>100</v>
      </c>
    </row>
    <row r="365" spans="1:9" ht="22.5" x14ac:dyDescent="0.2">
      <c r="A365" s="174" t="s">
        <v>27</v>
      </c>
      <c r="B365" s="175">
        <v>865</v>
      </c>
      <c r="C365" s="94">
        <v>11</v>
      </c>
      <c r="D365" s="94">
        <v>2</v>
      </c>
      <c r="E365" s="95" t="s">
        <v>26</v>
      </c>
      <c r="F365" s="98" t="s">
        <v>25</v>
      </c>
      <c r="G365" s="96">
        <v>702.9</v>
      </c>
      <c r="H365" s="96">
        <v>415.2</v>
      </c>
      <c r="I365" s="112">
        <f t="shared" si="7"/>
        <v>59.069568928723861</v>
      </c>
    </row>
    <row r="366" spans="1:9" x14ac:dyDescent="0.2">
      <c r="A366" s="174" t="s">
        <v>711</v>
      </c>
      <c r="B366" s="175">
        <v>865</v>
      </c>
      <c r="C366" s="94">
        <v>11</v>
      </c>
      <c r="D366" s="94">
        <v>2</v>
      </c>
      <c r="E366" s="95" t="s">
        <v>26</v>
      </c>
      <c r="F366" s="98" t="s">
        <v>712</v>
      </c>
      <c r="G366" s="96">
        <v>124</v>
      </c>
      <c r="H366" s="96">
        <v>124</v>
      </c>
      <c r="I366" s="112">
        <f t="shared" si="7"/>
        <v>100</v>
      </c>
    </row>
    <row r="367" spans="1:9" x14ac:dyDescent="0.2">
      <c r="A367" s="174" t="s">
        <v>24</v>
      </c>
      <c r="B367" s="175">
        <v>865</v>
      </c>
      <c r="C367" s="94">
        <v>11</v>
      </c>
      <c r="D367" s="94">
        <v>2</v>
      </c>
      <c r="E367" s="95" t="s">
        <v>713</v>
      </c>
      <c r="F367" s="98">
        <v>0</v>
      </c>
      <c r="G367" s="96">
        <v>603.20000000000005</v>
      </c>
      <c r="H367" s="96">
        <v>603.20000000000005</v>
      </c>
      <c r="I367" s="112">
        <f t="shared" si="7"/>
        <v>100</v>
      </c>
    </row>
    <row r="368" spans="1:9" ht="33.75" x14ac:dyDescent="0.2">
      <c r="A368" s="174" t="s">
        <v>12</v>
      </c>
      <c r="B368" s="175">
        <v>865</v>
      </c>
      <c r="C368" s="94">
        <v>11</v>
      </c>
      <c r="D368" s="94">
        <v>2</v>
      </c>
      <c r="E368" s="95" t="s">
        <v>713</v>
      </c>
      <c r="F368" s="98" t="s">
        <v>10</v>
      </c>
      <c r="G368" s="96">
        <v>603.20000000000005</v>
      </c>
      <c r="H368" s="96">
        <v>603.20000000000005</v>
      </c>
      <c r="I368" s="112">
        <f t="shared" si="7"/>
        <v>100</v>
      </c>
    </row>
    <row r="369" spans="1:9" x14ac:dyDescent="0.2">
      <c r="A369" s="174" t="s">
        <v>23</v>
      </c>
      <c r="B369" s="175">
        <v>865</v>
      </c>
      <c r="C369" s="94">
        <v>11</v>
      </c>
      <c r="D369" s="94">
        <v>2</v>
      </c>
      <c r="E369" s="95" t="s">
        <v>714</v>
      </c>
      <c r="F369" s="98">
        <v>0</v>
      </c>
      <c r="G369" s="96">
        <v>789.3</v>
      </c>
      <c r="H369" s="96">
        <v>789.3</v>
      </c>
      <c r="I369" s="112">
        <f t="shared" si="7"/>
        <v>100</v>
      </c>
    </row>
    <row r="370" spans="1:9" ht="33.75" x14ac:dyDescent="0.2">
      <c r="A370" s="174" t="s">
        <v>12</v>
      </c>
      <c r="B370" s="175">
        <v>865</v>
      </c>
      <c r="C370" s="94">
        <v>11</v>
      </c>
      <c r="D370" s="94">
        <v>2</v>
      </c>
      <c r="E370" s="95" t="s">
        <v>714</v>
      </c>
      <c r="F370" s="98" t="s">
        <v>10</v>
      </c>
      <c r="G370" s="96">
        <v>789.3</v>
      </c>
      <c r="H370" s="96">
        <v>789.3</v>
      </c>
      <c r="I370" s="112">
        <f t="shared" si="7"/>
        <v>100</v>
      </c>
    </row>
    <row r="371" spans="1:9" x14ac:dyDescent="0.2">
      <c r="A371" s="174" t="s">
        <v>22</v>
      </c>
      <c r="B371" s="175">
        <v>865</v>
      </c>
      <c r="C371" s="94">
        <v>11</v>
      </c>
      <c r="D371" s="94">
        <v>2</v>
      </c>
      <c r="E371" s="95" t="s">
        <v>715</v>
      </c>
      <c r="F371" s="98">
        <v>0</v>
      </c>
      <c r="G371" s="96">
        <v>261.10000000000002</v>
      </c>
      <c r="H371" s="96">
        <v>261.10000000000002</v>
      </c>
      <c r="I371" s="112">
        <f t="shared" si="7"/>
        <v>100</v>
      </c>
    </row>
    <row r="372" spans="1:9" ht="33.75" x14ac:dyDescent="0.2">
      <c r="A372" s="174" t="s">
        <v>12</v>
      </c>
      <c r="B372" s="175">
        <v>865</v>
      </c>
      <c r="C372" s="94">
        <v>11</v>
      </c>
      <c r="D372" s="94">
        <v>2</v>
      </c>
      <c r="E372" s="95" t="s">
        <v>715</v>
      </c>
      <c r="F372" s="98" t="s">
        <v>10</v>
      </c>
      <c r="G372" s="96">
        <v>261.10000000000002</v>
      </c>
      <c r="H372" s="96">
        <v>261.10000000000002</v>
      </c>
      <c r="I372" s="112">
        <f t="shared" si="7"/>
        <v>100</v>
      </c>
    </row>
    <row r="373" spans="1:9" ht="22.5" x14ac:dyDescent="0.2">
      <c r="A373" s="174" t="s">
        <v>663</v>
      </c>
      <c r="B373" s="175">
        <v>865</v>
      </c>
      <c r="C373" s="94">
        <v>11</v>
      </c>
      <c r="D373" s="94">
        <v>2</v>
      </c>
      <c r="E373" s="95" t="s">
        <v>716</v>
      </c>
      <c r="F373" s="98">
        <v>0</v>
      </c>
      <c r="G373" s="96">
        <v>650</v>
      </c>
      <c r="H373" s="96">
        <v>650</v>
      </c>
      <c r="I373" s="112">
        <f t="shared" si="7"/>
        <v>100</v>
      </c>
    </row>
    <row r="374" spans="1:9" ht="33.75" x14ac:dyDescent="0.2">
      <c r="A374" s="174" t="s">
        <v>12</v>
      </c>
      <c r="B374" s="175">
        <v>865</v>
      </c>
      <c r="C374" s="94">
        <v>11</v>
      </c>
      <c r="D374" s="94">
        <v>2</v>
      </c>
      <c r="E374" s="95" t="s">
        <v>716</v>
      </c>
      <c r="F374" s="98" t="s">
        <v>10</v>
      </c>
      <c r="G374" s="96">
        <v>650</v>
      </c>
      <c r="H374" s="96">
        <v>650</v>
      </c>
      <c r="I374" s="112">
        <f t="shared" si="7"/>
        <v>100</v>
      </c>
    </row>
    <row r="375" spans="1:9" x14ac:dyDescent="0.2">
      <c r="A375" s="174" t="s">
        <v>375</v>
      </c>
      <c r="B375" s="175">
        <v>866</v>
      </c>
      <c r="C375" s="94">
        <v>0</v>
      </c>
      <c r="D375" s="94">
        <v>0</v>
      </c>
      <c r="E375" s="95">
        <v>0</v>
      </c>
      <c r="F375" s="98">
        <v>0</v>
      </c>
      <c r="G375" s="96">
        <v>315335.7</v>
      </c>
      <c r="H375" s="96">
        <v>63282.5</v>
      </c>
      <c r="I375" s="112">
        <f t="shared" si="7"/>
        <v>20.068295470509682</v>
      </c>
    </row>
    <row r="376" spans="1:9" x14ac:dyDescent="0.2">
      <c r="A376" s="174" t="s">
        <v>353</v>
      </c>
      <c r="B376" s="175">
        <v>866</v>
      </c>
      <c r="C376" s="94">
        <v>1</v>
      </c>
      <c r="D376" s="94">
        <v>0</v>
      </c>
      <c r="E376" s="95">
        <v>0</v>
      </c>
      <c r="F376" s="98">
        <v>0</v>
      </c>
      <c r="G376" s="96">
        <v>9773.4</v>
      </c>
      <c r="H376" s="96">
        <v>6588.6</v>
      </c>
      <c r="I376" s="112">
        <f t="shared" si="7"/>
        <v>67.413591994597581</v>
      </c>
    </row>
    <row r="377" spans="1:9" x14ac:dyDescent="0.2">
      <c r="A377" s="174" t="s">
        <v>334</v>
      </c>
      <c r="B377" s="175">
        <v>866</v>
      </c>
      <c r="C377" s="94">
        <v>1</v>
      </c>
      <c r="D377" s="94">
        <v>13</v>
      </c>
      <c r="E377" s="95">
        <v>0</v>
      </c>
      <c r="F377" s="98">
        <v>0</v>
      </c>
      <c r="G377" s="96">
        <v>9773.4</v>
      </c>
      <c r="H377" s="96">
        <v>6588.6</v>
      </c>
      <c r="I377" s="112">
        <f t="shared" si="7"/>
        <v>67.413591994597581</v>
      </c>
    </row>
    <row r="378" spans="1:9" ht="22.5" x14ac:dyDescent="0.2">
      <c r="A378" s="174" t="s">
        <v>601</v>
      </c>
      <c r="B378" s="175">
        <v>866</v>
      </c>
      <c r="C378" s="94">
        <v>1</v>
      </c>
      <c r="D378" s="94">
        <v>13</v>
      </c>
      <c r="E378" s="95" t="s">
        <v>48</v>
      </c>
      <c r="F378" s="98">
        <v>0</v>
      </c>
      <c r="G378" s="96">
        <v>9773.4</v>
      </c>
      <c r="H378" s="96">
        <v>6588.6</v>
      </c>
      <c r="I378" s="112">
        <f t="shared" si="7"/>
        <v>67.413591994597581</v>
      </c>
    </row>
    <row r="379" spans="1:9" x14ac:dyDescent="0.2">
      <c r="A379" s="174" t="s">
        <v>652</v>
      </c>
      <c r="B379" s="175">
        <v>866</v>
      </c>
      <c r="C379" s="94">
        <v>1</v>
      </c>
      <c r="D379" s="94">
        <v>13</v>
      </c>
      <c r="E379" s="95" t="s">
        <v>48</v>
      </c>
      <c r="F379" s="98">
        <v>100</v>
      </c>
      <c r="G379" s="96">
        <v>5190.8999999999996</v>
      </c>
      <c r="H379" s="96">
        <v>2369.4</v>
      </c>
      <c r="I379" s="112">
        <f t="shared" si="7"/>
        <v>45.645263827082019</v>
      </c>
    </row>
    <row r="380" spans="1:9" ht="22.5" x14ac:dyDescent="0.2">
      <c r="A380" s="174" t="s">
        <v>27</v>
      </c>
      <c r="B380" s="175">
        <v>866</v>
      </c>
      <c r="C380" s="94">
        <v>1</v>
      </c>
      <c r="D380" s="94">
        <v>13</v>
      </c>
      <c r="E380" s="95" t="s">
        <v>48</v>
      </c>
      <c r="F380" s="98" t="s">
        <v>25</v>
      </c>
      <c r="G380" s="96">
        <v>863.4</v>
      </c>
      <c r="H380" s="96">
        <v>620.70000000000005</v>
      </c>
      <c r="I380" s="112">
        <f t="shared" si="7"/>
        <v>71.890201528839484</v>
      </c>
    </row>
    <row r="381" spans="1:9" ht="67.5" x14ac:dyDescent="0.2">
      <c r="A381" s="174" t="s">
        <v>39</v>
      </c>
      <c r="B381" s="175">
        <v>866</v>
      </c>
      <c r="C381" s="94">
        <v>1</v>
      </c>
      <c r="D381" s="94">
        <v>13</v>
      </c>
      <c r="E381" s="95" t="s">
        <v>48</v>
      </c>
      <c r="F381" s="98" t="s">
        <v>38</v>
      </c>
      <c r="G381" s="96">
        <v>5.3</v>
      </c>
      <c r="H381" s="96">
        <v>5.3</v>
      </c>
      <c r="I381" s="112">
        <f t="shared" si="7"/>
        <v>100</v>
      </c>
    </row>
    <row r="382" spans="1:9" x14ac:dyDescent="0.2">
      <c r="A382" s="174" t="s">
        <v>51</v>
      </c>
      <c r="B382" s="175">
        <v>866</v>
      </c>
      <c r="C382" s="94">
        <v>1</v>
      </c>
      <c r="D382" s="94">
        <v>13</v>
      </c>
      <c r="E382" s="95" t="s">
        <v>48</v>
      </c>
      <c r="F382" s="98" t="s">
        <v>50</v>
      </c>
      <c r="G382" s="96">
        <v>119.4</v>
      </c>
      <c r="H382" s="96"/>
      <c r="I382" s="112"/>
    </row>
    <row r="383" spans="1:9" x14ac:dyDescent="0.2">
      <c r="A383" s="174" t="s">
        <v>37</v>
      </c>
      <c r="B383" s="175">
        <v>866</v>
      </c>
      <c r="C383" s="94">
        <v>1</v>
      </c>
      <c r="D383" s="94">
        <v>13</v>
      </c>
      <c r="E383" s="95" t="s">
        <v>48</v>
      </c>
      <c r="F383" s="98" t="s">
        <v>35</v>
      </c>
      <c r="G383" s="96">
        <v>5.2</v>
      </c>
      <c r="H383" s="96">
        <v>5.2</v>
      </c>
      <c r="I383" s="112">
        <f t="shared" si="7"/>
        <v>100</v>
      </c>
    </row>
    <row r="384" spans="1:9" x14ac:dyDescent="0.2">
      <c r="A384" s="174" t="s">
        <v>104</v>
      </c>
      <c r="B384" s="175">
        <v>866</v>
      </c>
      <c r="C384" s="94">
        <v>1</v>
      </c>
      <c r="D384" s="94">
        <v>13</v>
      </c>
      <c r="E384" s="95" t="s">
        <v>48</v>
      </c>
      <c r="F384" s="98" t="s">
        <v>103</v>
      </c>
      <c r="G384" s="96">
        <v>0.9</v>
      </c>
      <c r="H384" s="96">
        <v>0.9</v>
      </c>
      <c r="I384" s="112">
        <f t="shared" si="7"/>
        <v>100</v>
      </c>
    </row>
    <row r="385" spans="1:9" ht="22.5" x14ac:dyDescent="0.2">
      <c r="A385" s="174" t="s">
        <v>47</v>
      </c>
      <c r="B385" s="175">
        <v>866</v>
      </c>
      <c r="C385" s="94">
        <v>1</v>
      </c>
      <c r="D385" s="94">
        <v>13</v>
      </c>
      <c r="E385" s="95" t="s">
        <v>46</v>
      </c>
      <c r="F385" s="98">
        <v>0</v>
      </c>
      <c r="G385" s="96">
        <v>2110.5</v>
      </c>
      <c r="H385" s="96">
        <v>2110.5</v>
      </c>
      <c r="I385" s="112">
        <f t="shared" si="7"/>
        <v>100</v>
      </c>
    </row>
    <row r="386" spans="1:9" x14ac:dyDescent="0.2">
      <c r="A386" s="174" t="s">
        <v>652</v>
      </c>
      <c r="B386" s="175">
        <v>866</v>
      </c>
      <c r="C386" s="94">
        <v>1</v>
      </c>
      <c r="D386" s="94">
        <v>13</v>
      </c>
      <c r="E386" s="95" t="s">
        <v>46</v>
      </c>
      <c r="F386" s="98">
        <v>100</v>
      </c>
      <c r="G386" s="96">
        <v>2110.5</v>
      </c>
      <c r="H386" s="96">
        <v>2110.5</v>
      </c>
      <c r="I386" s="112">
        <f t="shared" si="7"/>
        <v>100</v>
      </c>
    </row>
    <row r="387" spans="1:9" ht="22.5" x14ac:dyDescent="0.2">
      <c r="A387" s="174" t="s">
        <v>657</v>
      </c>
      <c r="B387" s="175">
        <v>866</v>
      </c>
      <c r="C387" s="94">
        <v>1</v>
      </c>
      <c r="D387" s="94">
        <v>13</v>
      </c>
      <c r="E387" s="95" t="s">
        <v>36</v>
      </c>
      <c r="F387" s="98">
        <v>0</v>
      </c>
      <c r="G387" s="96">
        <v>1326.2</v>
      </c>
      <c r="H387" s="96">
        <v>1326.2</v>
      </c>
      <c r="I387" s="112">
        <f t="shared" si="7"/>
        <v>100</v>
      </c>
    </row>
    <row r="388" spans="1:9" ht="22.5" x14ac:dyDescent="0.2">
      <c r="A388" s="174" t="s">
        <v>45</v>
      </c>
      <c r="B388" s="175">
        <v>866</v>
      </c>
      <c r="C388" s="94">
        <v>1</v>
      </c>
      <c r="D388" s="94">
        <v>13</v>
      </c>
      <c r="E388" s="95" t="s">
        <v>36</v>
      </c>
      <c r="F388" s="98" t="s">
        <v>44</v>
      </c>
      <c r="G388" s="96">
        <v>57.7</v>
      </c>
      <c r="H388" s="96">
        <v>57.7</v>
      </c>
      <c r="I388" s="112">
        <f t="shared" ref="I388:I433" si="8">H388/G388*100</f>
        <v>100</v>
      </c>
    </row>
    <row r="389" spans="1:9" ht="22.5" x14ac:dyDescent="0.2">
      <c r="A389" s="174" t="s">
        <v>27</v>
      </c>
      <c r="B389" s="175">
        <v>866</v>
      </c>
      <c r="C389" s="94">
        <v>1</v>
      </c>
      <c r="D389" s="94">
        <v>13</v>
      </c>
      <c r="E389" s="95" t="s">
        <v>36</v>
      </c>
      <c r="F389" s="98" t="s">
        <v>25</v>
      </c>
      <c r="G389" s="96">
        <v>1005.6</v>
      </c>
      <c r="H389" s="96">
        <v>1005.6</v>
      </c>
      <c r="I389" s="112">
        <f t="shared" si="8"/>
        <v>100</v>
      </c>
    </row>
    <row r="390" spans="1:9" ht="67.5" x14ac:dyDescent="0.2">
      <c r="A390" s="174" t="s">
        <v>39</v>
      </c>
      <c r="B390" s="175">
        <v>866</v>
      </c>
      <c r="C390" s="94">
        <v>1</v>
      </c>
      <c r="D390" s="94">
        <v>13</v>
      </c>
      <c r="E390" s="95" t="s">
        <v>36</v>
      </c>
      <c r="F390" s="98" t="s">
        <v>38</v>
      </c>
      <c r="G390" s="96">
        <v>78</v>
      </c>
      <c r="H390" s="96">
        <v>78</v>
      </c>
      <c r="I390" s="112">
        <f t="shared" si="8"/>
        <v>100</v>
      </c>
    </row>
    <row r="391" spans="1:9" x14ac:dyDescent="0.2">
      <c r="A391" s="174" t="s">
        <v>37</v>
      </c>
      <c r="B391" s="175">
        <v>866</v>
      </c>
      <c r="C391" s="94">
        <v>1</v>
      </c>
      <c r="D391" s="94">
        <v>13</v>
      </c>
      <c r="E391" s="95" t="s">
        <v>36</v>
      </c>
      <c r="F391" s="98" t="s">
        <v>35</v>
      </c>
      <c r="G391" s="96">
        <v>161.80000000000001</v>
      </c>
      <c r="H391" s="96">
        <v>161.80000000000001</v>
      </c>
      <c r="I391" s="112">
        <f t="shared" si="8"/>
        <v>100</v>
      </c>
    </row>
    <row r="392" spans="1:9" x14ac:dyDescent="0.2">
      <c r="A392" s="174" t="s">
        <v>104</v>
      </c>
      <c r="B392" s="175">
        <v>866</v>
      </c>
      <c r="C392" s="94">
        <v>1</v>
      </c>
      <c r="D392" s="94">
        <v>13</v>
      </c>
      <c r="E392" s="95" t="s">
        <v>36</v>
      </c>
      <c r="F392" s="98" t="s">
        <v>103</v>
      </c>
      <c r="G392" s="96">
        <v>23.1</v>
      </c>
      <c r="H392" s="96">
        <v>23.1</v>
      </c>
      <c r="I392" s="112">
        <f t="shared" si="8"/>
        <v>100</v>
      </c>
    </row>
    <row r="393" spans="1:9" x14ac:dyDescent="0.2">
      <c r="A393" s="174" t="s">
        <v>24</v>
      </c>
      <c r="B393" s="175">
        <v>866</v>
      </c>
      <c r="C393" s="94">
        <v>1</v>
      </c>
      <c r="D393" s="94">
        <v>13</v>
      </c>
      <c r="E393" s="95" t="s">
        <v>689</v>
      </c>
      <c r="F393" s="98">
        <v>0</v>
      </c>
      <c r="G393" s="96">
        <v>45.5</v>
      </c>
      <c r="H393" s="96">
        <v>45.6</v>
      </c>
      <c r="I393" s="112">
        <v>100</v>
      </c>
    </row>
    <row r="394" spans="1:9" ht="22.5" x14ac:dyDescent="0.2">
      <c r="A394" s="174" t="s">
        <v>27</v>
      </c>
      <c r="B394" s="175">
        <v>866</v>
      </c>
      <c r="C394" s="94">
        <v>1</v>
      </c>
      <c r="D394" s="94">
        <v>13</v>
      </c>
      <c r="E394" s="95" t="s">
        <v>689</v>
      </c>
      <c r="F394" s="98" t="s">
        <v>25</v>
      </c>
      <c r="G394" s="96">
        <v>45.5</v>
      </c>
      <c r="H394" s="96">
        <v>45.6</v>
      </c>
      <c r="I394" s="112">
        <v>100</v>
      </c>
    </row>
    <row r="395" spans="1:9" x14ac:dyDescent="0.2">
      <c r="A395" s="174" t="s">
        <v>23</v>
      </c>
      <c r="B395" s="175">
        <v>866</v>
      </c>
      <c r="C395" s="94">
        <v>1</v>
      </c>
      <c r="D395" s="94">
        <v>13</v>
      </c>
      <c r="E395" s="95" t="s">
        <v>690</v>
      </c>
      <c r="F395" s="98">
        <v>0</v>
      </c>
      <c r="G395" s="96">
        <v>104.7</v>
      </c>
      <c r="H395" s="96">
        <v>104.8</v>
      </c>
      <c r="I395" s="112">
        <v>100</v>
      </c>
    </row>
    <row r="396" spans="1:9" ht="22.5" x14ac:dyDescent="0.2">
      <c r="A396" s="174" t="s">
        <v>27</v>
      </c>
      <c r="B396" s="175">
        <v>866</v>
      </c>
      <c r="C396" s="94">
        <v>1</v>
      </c>
      <c r="D396" s="94">
        <v>13</v>
      </c>
      <c r="E396" s="95" t="s">
        <v>690</v>
      </c>
      <c r="F396" s="98" t="s">
        <v>25</v>
      </c>
      <c r="G396" s="96">
        <v>104.7</v>
      </c>
      <c r="H396" s="96">
        <v>104.8</v>
      </c>
      <c r="I396" s="112">
        <v>100</v>
      </c>
    </row>
    <row r="397" spans="1:9" x14ac:dyDescent="0.2">
      <c r="A397" s="174" t="s">
        <v>22</v>
      </c>
      <c r="B397" s="175">
        <v>866</v>
      </c>
      <c r="C397" s="94">
        <v>1</v>
      </c>
      <c r="D397" s="94">
        <v>13</v>
      </c>
      <c r="E397" s="95" t="s">
        <v>691</v>
      </c>
      <c r="F397" s="98">
        <v>0</v>
      </c>
      <c r="G397" s="96">
        <v>1.2</v>
      </c>
      <c r="H397" s="96"/>
      <c r="I397" s="112"/>
    </row>
    <row r="398" spans="1:9" ht="22.5" x14ac:dyDescent="0.2">
      <c r="A398" s="174" t="s">
        <v>27</v>
      </c>
      <c r="B398" s="175">
        <v>866</v>
      </c>
      <c r="C398" s="94">
        <v>1</v>
      </c>
      <c r="D398" s="94">
        <v>13</v>
      </c>
      <c r="E398" s="95" t="s">
        <v>691</v>
      </c>
      <c r="F398" s="98" t="s">
        <v>25</v>
      </c>
      <c r="G398" s="96">
        <v>1.2</v>
      </c>
      <c r="H398" s="96"/>
      <c r="I398" s="112"/>
    </row>
    <row r="399" spans="1:9" x14ac:dyDescent="0.2">
      <c r="A399" s="174" t="s">
        <v>322</v>
      </c>
      <c r="B399" s="175">
        <v>866</v>
      </c>
      <c r="C399" s="94">
        <v>4</v>
      </c>
      <c r="D399" s="94">
        <v>0</v>
      </c>
      <c r="E399" s="95">
        <v>0</v>
      </c>
      <c r="F399" s="98">
        <v>0</v>
      </c>
      <c r="G399" s="96">
        <v>3995</v>
      </c>
      <c r="H399" s="96">
        <v>3493</v>
      </c>
      <c r="I399" s="112">
        <f t="shared" si="8"/>
        <v>87.434292866082615</v>
      </c>
    </row>
    <row r="400" spans="1:9" x14ac:dyDescent="0.2">
      <c r="A400" s="174" t="s">
        <v>318</v>
      </c>
      <c r="B400" s="175">
        <v>866</v>
      </c>
      <c r="C400" s="94">
        <v>4</v>
      </c>
      <c r="D400" s="94">
        <v>8</v>
      </c>
      <c r="E400" s="95">
        <v>0</v>
      </c>
      <c r="F400" s="98">
        <v>0</v>
      </c>
      <c r="G400" s="96">
        <v>2106.6999999999998</v>
      </c>
      <c r="H400" s="96">
        <v>2106.6999999999998</v>
      </c>
      <c r="I400" s="112">
        <f t="shared" si="8"/>
        <v>100</v>
      </c>
    </row>
    <row r="401" spans="1:9" ht="22.5" x14ac:dyDescent="0.2">
      <c r="A401" s="174" t="s">
        <v>100</v>
      </c>
      <c r="B401" s="175">
        <v>866</v>
      </c>
      <c r="C401" s="94">
        <v>4</v>
      </c>
      <c r="D401" s="94">
        <v>8</v>
      </c>
      <c r="E401" s="95" t="s">
        <v>99</v>
      </c>
      <c r="F401" s="98">
        <v>0</v>
      </c>
      <c r="G401" s="96">
        <v>2106.6999999999998</v>
      </c>
      <c r="H401" s="96">
        <v>2106.6999999999998</v>
      </c>
      <c r="I401" s="112">
        <f t="shared" si="8"/>
        <v>100</v>
      </c>
    </row>
    <row r="402" spans="1:9" ht="22.5" x14ac:dyDescent="0.2">
      <c r="A402" s="174" t="s">
        <v>317</v>
      </c>
      <c r="B402" s="175">
        <v>866</v>
      </c>
      <c r="C402" s="94">
        <v>4</v>
      </c>
      <c r="D402" s="94">
        <v>8</v>
      </c>
      <c r="E402" s="95" t="s">
        <v>316</v>
      </c>
      <c r="F402" s="98">
        <v>0</v>
      </c>
      <c r="G402" s="96">
        <v>2106.6999999999998</v>
      </c>
      <c r="H402" s="96">
        <v>2106.6999999999998</v>
      </c>
      <c r="I402" s="112">
        <f t="shared" si="8"/>
        <v>100</v>
      </c>
    </row>
    <row r="403" spans="1:9" ht="22.5" x14ac:dyDescent="0.2">
      <c r="A403" s="174" t="s">
        <v>315</v>
      </c>
      <c r="B403" s="175">
        <v>866</v>
      </c>
      <c r="C403" s="94">
        <v>4</v>
      </c>
      <c r="D403" s="94">
        <v>8</v>
      </c>
      <c r="E403" s="95" t="s">
        <v>314</v>
      </c>
      <c r="F403" s="98">
        <v>0</v>
      </c>
      <c r="G403" s="96">
        <v>2106.6999999999998</v>
      </c>
      <c r="H403" s="96">
        <v>2106.6999999999998</v>
      </c>
      <c r="I403" s="112">
        <f t="shared" si="8"/>
        <v>100</v>
      </c>
    </row>
    <row r="404" spans="1:9" ht="22.5" x14ac:dyDescent="0.2">
      <c r="A404" s="174" t="s">
        <v>27</v>
      </c>
      <c r="B404" s="175">
        <v>866</v>
      </c>
      <c r="C404" s="94">
        <v>4</v>
      </c>
      <c r="D404" s="94">
        <v>8</v>
      </c>
      <c r="E404" s="95" t="s">
        <v>314</v>
      </c>
      <c r="F404" s="98" t="s">
        <v>25</v>
      </c>
      <c r="G404" s="96">
        <v>465</v>
      </c>
      <c r="H404" s="96">
        <v>465</v>
      </c>
      <c r="I404" s="112">
        <f t="shared" si="8"/>
        <v>100</v>
      </c>
    </row>
    <row r="405" spans="1:9" ht="22.5" x14ac:dyDescent="0.2">
      <c r="A405" s="174" t="s">
        <v>191</v>
      </c>
      <c r="B405" s="175">
        <v>866</v>
      </c>
      <c r="C405" s="94">
        <v>4</v>
      </c>
      <c r="D405" s="94">
        <v>8</v>
      </c>
      <c r="E405" s="95" t="s">
        <v>314</v>
      </c>
      <c r="F405" s="98" t="s">
        <v>189</v>
      </c>
      <c r="G405" s="96">
        <v>1641.7</v>
      </c>
      <c r="H405" s="96">
        <v>1641.7</v>
      </c>
      <c r="I405" s="112">
        <f t="shared" si="8"/>
        <v>100</v>
      </c>
    </row>
    <row r="406" spans="1:9" x14ac:dyDescent="0.2">
      <c r="A406" s="174" t="s">
        <v>290</v>
      </c>
      <c r="B406" s="175">
        <v>866</v>
      </c>
      <c r="C406" s="94">
        <v>4</v>
      </c>
      <c r="D406" s="94">
        <v>12</v>
      </c>
      <c r="E406" s="95">
        <v>0</v>
      </c>
      <c r="F406" s="98">
        <v>0</v>
      </c>
      <c r="G406" s="96">
        <v>1888.3</v>
      </c>
      <c r="H406" s="96">
        <v>1386.3</v>
      </c>
      <c r="I406" s="112">
        <f t="shared" si="8"/>
        <v>73.415241222263404</v>
      </c>
    </row>
    <row r="407" spans="1:9" ht="22.5" x14ac:dyDescent="0.2">
      <c r="A407" s="174" t="s">
        <v>279</v>
      </c>
      <c r="B407" s="175">
        <v>866</v>
      </c>
      <c r="C407" s="94">
        <v>4</v>
      </c>
      <c r="D407" s="94">
        <v>12</v>
      </c>
      <c r="E407" s="95" t="s">
        <v>278</v>
      </c>
      <c r="F407" s="98">
        <v>0</v>
      </c>
      <c r="G407" s="96">
        <v>1888.3</v>
      </c>
      <c r="H407" s="96">
        <v>1386.3</v>
      </c>
      <c r="I407" s="112">
        <f t="shared" si="8"/>
        <v>73.415241222263404</v>
      </c>
    </row>
    <row r="408" spans="1:9" x14ac:dyDescent="0.2">
      <c r="A408" s="174" t="s">
        <v>277</v>
      </c>
      <c r="B408" s="175">
        <v>866</v>
      </c>
      <c r="C408" s="94">
        <v>4</v>
      </c>
      <c r="D408" s="94">
        <v>12</v>
      </c>
      <c r="E408" s="95" t="s">
        <v>276</v>
      </c>
      <c r="F408" s="98">
        <v>0</v>
      </c>
      <c r="G408" s="96">
        <v>296</v>
      </c>
      <c r="H408" s="96"/>
      <c r="I408" s="112"/>
    </row>
    <row r="409" spans="1:9" ht="33.75" x14ac:dyDescent="0.2">
      <c r="A409" s="174" t="s">
        <v>275</v>
      </c>
      <c r="B409" s="175">
        <v>866</v>
      </c>
      <c r="C409" s="94">
        <v>4</v>
      </c>
      <c r="D409" s="94">
        <v>12</v>
      </c>
      <c r="E409" s="95" t="s">
        <v>274</v>
      </c>
      <c r="F409" s="98">
        <v>0</v>
      </c>
      <c r="G409" s="96">
        <v>296</v>
      </c>
      <c r="H409" s="96"/>
      <c r="I409" s="112"/>
    </row>
    <row r="410" spans="1:9" ht="22.5" x14ac:dyDescent="0.2">
      <c r="A410" s="174" t="s">
        <v>27</v>
      </c>
      <c r="B410" s="175">
        <v>866</v>
      </c>
      <c r="C410" s="94">
        <v>4</v>
      </c>
      <c r="D410" s="94">
        <v>12</v>
      </c>
      <c r="E410" s="95" t="s">
        <v>274</v>
      </c>
      <c r="F410" s="98" t="s">
        <v>25</v>
      </c>
      <c r="G410" s="96">
        <v>296</v>
      </c>
      <c r="H410" s="96"/>
      <c r="I410" s="112"/>
    </row>
    <row r="411" spans="1:9" x14ac:dyDescent="0.2">
      <c r="A411" s="174" t="s">
        <v>273</v>
      </c>
      <c r="B411" s="175">
        <v>866</v>
      </c>
      <c r="C411" s="94">
        <v>4</v>
      </c>
      <c r="D411" s="94">
        <v>12</v>
      </c>
      <c r="E411" s="95" t="s">
        <v>272</v>
      </c>
      <c r="F411" s="98">
        <v>0</v>
      </c>
      <c r="G411" s="96">
        <v>600</v>
      </c>
      <c r="H411" s="96">
        <v>400</v>
      </c>
      <c r="I411" s="112">
        <f t="shared" si="8"/>
        <v>66.666666666666657</v>
      </c>
    </row>
    <row r="412" spans="1:9" ht="22.5" x14ac:dyDescent="0.2">
      <c r="A412" s="174" t="s">
        <v>271</v>
      </c>
      <c r="B412" s="175">
        <v>866</v>
      </c>
      <c r="C412" s="94">
        <v>4</v>
      </c>
      <c r="D412" s="94">
        <v>12</v>
      </c>
      <c r="E412" s="95" t="s">
        <v>270</v>
      </c>
      <c r="F412" s="98">
        <v>0</v>
      </c>
      <c r="G412" s="96">
        <v>600</v>
      </c>
      <c r="H412" s="96">
        <v>400</v>
      </c>
      <c r="I412" s="112">
        <f t="shared" si="8"/>
        <v>66.666666666666657</v>
      </c>
    </row>
    <row r="413" spans="1:9" ht="22.5" x14ac:dyDescent="0.2">
      <c r="A413" s="174" t="s">
        <v>191</v>
      </c>
      <c r="B413" s="175">
        <v>866</v>
      </c>
      <c r="C413" s="94">
        <v>4</v>
      </c>
      <c r="D413" s="94">
        <v>12</v>
      </c>
      <c r="E413" s="95" t="s">
        <v>270</v>
      </c>
      <c r="F413" s="98" t="s">
        <v>189</v>
      </c>
      <c r="G413" s="96">
        <v>600</v>
      </c>
      <c r="H413" s="96">
        <v>400</v>
      </c>
      <c r="I413" s="112">
        <f t="shared" si="8"/>
        <v>66.666666666666657</v>
      </c>
    </row>
    <row r="414" spans="1:9" ht="22.5" x14ac:dyDescent="0.2">
      <c r="A414" s="174" t="s">
        <v>269</v>
      </c>
      <c r="B414" s="175">
        <v>866</v>
      </c>
      <c r="C414" s="94">
        <v>4</v>
      </c>
      <c r="D414" s="94">
        <v>12</v>
      </c>
      <c r="E414" s="95" t="s">
        <v>268</v>
      </c>
      <c r="F414" s="98">
        <v>0</v>
      </c>
      <c r="G414" s="96">
        <v>992.3</v>
      </c>
      <c r="H414" s="96">
        <v>986.3</v>
      </c>
      <c r="I414" s="112">
        <f t="shared" si="8"/>
        <v>99.395344149954639</v>
      </c>
    </row>
    <row r="415" spans="1:9" ht="22.5" x14ac:dyDescent="0.2">
      <c r="A415" s="174" t="s">
        <v>267</v>
      </c>
      <c r="B415" s="175">
        <v>866</v>
      </c>
      <c r="C415" s="94">
        <v>4</v>
      </c>
      <c r="D415" s="94">
        <v>12</v>
      </c>
      <c r="E415" s="95" t="s">
        <v>266</v>
      </c>
      <c r="F415" s="98">
        <v>0</v>
      </c>
      <c r="G415" s="96">
        <v>108.8</v>
      </c>
      <c r="H415" s="96">
        <v>108.8</v>
      </c>
      <c r="I415" s="112">
        <f t="shared" si="8"/>
        <v>100</v>
      </c>
    </row>
    <row r="416" spans="1:9" ht="22.5" x14ac:dyDescent="0.2">
      <c r="A416" s="174" t="s">
        <v>27</v>
      </c>
      <c r="B416" s="175">
        <v>866</v>
      </c>
      <c r="C416" s="94">
        <v>4</v>
      </c>
      <c r="D416" s="94">
        <v>12</v>
      </c>
      <c r="E416" s="95" t="s">
        <v>266</v>
      </c>
      <c r="F416" s="98" t="s">
        <v>25</v>
      </c>
      <c r="G416" s="96">
        <v>108.8</v>
      </c>
      <c r="H416" s="96">
        <v>108.8</v>
      </c>
      <c r="I416" s="112">
        <f t="shared" si="8"/>
        <v>100</v>
      </c>
    </row>
    <row r="417" spans="1:9" ht="33.75" x14ac:dyDescent="0.2">
      <c r="A417" s="174" t="s">
        <v>265</v>
      </c>
      <c r="B417" s="175">
        <v>866</v>
      </c>
      <c r="C417" s="94">
        <v>4</v>
      </c>
      <c r="D417" s="94">
        <v>12</v>
      </c>
      <c r="E417" s="95" t="s">
        <v>264</v>
      </c>
      <c r="F417" s="98">
        <v>0</v>
      </c>
      <c r="G417" s="96">
        <v>276.5</v>
      </c>
      <c r="H417" s="96">
        <v>276.5</v>
      </c>
      <c r="I417" s="112">
        <f t="shared" si="8"/>
        <v>100</v>
      </c>
    </row>
    <row r="418" spans="1:9" ht="22.5" x14ac:dyDescent="0.2">
      <c r="A418" s="174" t="s">
        <v>27</v>
      </c>
      <c r="B418" s="175">
        <v>866</v>
      </c>
      <c r="C418" s="94">
        <v>4</v>
      </c>
      <c r="D418" s="94">
        <v>12</v>
      </c>
      <c r="E418" s="95" t="s">
        <v>264</v>
      </c>
      <c r="F418" s="98" t="s">
        <v>25</v>
      </c>
      <c r="G418" s="96">
        <v>276.5</v>
      </c>
      <c r="H418" s="96">
        <v>276.5</v>
      </c>
      <c r="I418" s="112">
        <f t="shared" si="8"/>
        <v>100</v>
      </c>
    </row>
    <row r="419" spans="1:9" ht="22.5" x14ac:dyDescent="0.2">
      <c r="A419" s="174" t="s">
        <v>261</v>
      </c>
      <c r="B419" s="175">
        <v>866</v>
      </c>
      <c r="C419" s="94">
        <v>4</v>
      </c>
      <c r="D419" s="94">
        <v>12</v>
      </c>
      <c r="E419" s="95" t="s">
        <v>260</v>
      </c>
      <c r="F419" s="98">
        <v>0</v>
      </c>
      <c r="G419" s="96">
        <v>607</v>
      </c>
      <c r="H419" s="96">
        <v>601</v>
      </c>
      <c r="I419" s="112">
        <f t="shared" si="8"/>
        <v>99.011532125205932</v>
      </c>
    </row>
    <row r="420" spans="1:9" ht="22.5" x14ac:dyDescent="0.2">
      <c r="A420" s="174" t="s">
        <v>27</v>
      </c>
      <c r="B420" s="175">
        <v>866</v>
      </c>
      <c r="C420" s="94">
        <v>4</v>
      </c>
      <c r="D420" s="94">
        <v>12</v>
      </c>
      <c r="E420" s="95" t="s">
        <v>260</v>
      </c>
      <c r="F420" s="98" t="s">
        <v>25</v>
      </c>
      <c r="G420" s="96">
        <v>607</v>
      </c>
      <c r="H420" s="96">
        <v>601</v>
      </c>
      <c r="I420" s="112">
        <f t="shared" si="8"/>
        <v>99.011532125205932</v>
      </c>
    </row>
    <row r="421" spans="1:9" x14ac:dyDescent="0.2">
      <c r="A421" s="174" t="s">
        <v>253</v>
      </c>
      <c r="B421" s="175">
        <v>866</v>
      </c>
      <c r="C421" s="94">
        <v>5</v>
      </c>
      <c r="D421" s="94">
        <v>0</v>
      </c>
      <c r="E421" s="95">
        <v>0</v>
      </c>
      <c r="F421" s="98">
        <v>0</v>
      </c>
      <c r="G421" s="96">
        <v>300287.3</v>
      </c>
      <c r="H421" s="96">
        <v>51920.9</v>
      </c>
      <c r="I421" s="112">
        <f t="shared" si="8"/>
        <v>17.290408219062211</v>
      </c>
    </row>
    <row r="422" spans="1:9" x14ac:dyDescent="0.2">
      <c r="A422" s="174" t="s">
        <v>252</v>
      </c>
      <c r="B422" s="175">
        <v>866</v>
      </c>
      <c r="C422" s="94">
        <v>5</v>
      </c>
      <c r="D422" s="94">
        <v>1</v>
      </c>
      <c r="E422" s="95">
        <v>0</v>
      </c>
      <c r="F422" s="98">
        <v>0</v>
      </c>
      <c r="G422" s="96">
        <v>300287.3</v>
      </c>
      <c r="H422" s="96">
        <v>51920.9</v>
      </c>
      <c r="I422" s="112">
        <f t="shared" si="8"/>
        <v>17.290408219062211</v>
      </c>
    </row>
    <row r="423" spans="1:9" ht="33.75" x14ac:dyDescent="0.2">
      <c r="A423" s="174" t="s">
        <v>240</v>
      </c>
      <c r="B423" s="175">
        <v>866</v>
      </c>
      <c r="C423" s="94">
        <v>5</v>
      </c>
      <c r="D423" s="94">
        <v>1</v>
      </c>
      <c r="E423" s="95" t="s">
        <v>241</v>
      </c>
      <c r="F423" s="98">
        <v>0</v>
      </c>
      <c r="G423" s="96">
        <v>300287.3</v>
      </c>
      <c r="H423" s="96">
        <v>51920.9</v>
      </c>
      <c r="I423" s="112">
        <f t="shared" si="8"/>
        <v>17.290408219062211</v>
      </c>
    </row>
    <row r="424" spans="1:9" ht="33.75" x14ac:dyDescent="0.2">
      <c r="A424" s="174" t="s">
        <v>240</v>
      </c>
      <c r="B424" s="175">
        <v>866</v>
      </c>
      <c r="C424" s="94">
        <v>5</v>
      </c>
      <c r="D424" s="94">
        <v>1</v>
      </c>
      <c r="E424" s="95" t="s">
        <v>239</v>
      </c>
      <c r="F424" s="98">
        <v>0</v>
      </c>
      <c r="G424" s="96">
        <v>300287.3</v>
      </c>
      <c r="H424" s="96">
        <v>51920.9</v>
      </c>
      <c r="I424" s="112">
        <f t="shared" si="8"/>
        <v>17.290408219062211</v>
      </c>
    </row>
    <row r="425" spans="1:9" ht="45" x14ac:dyDescent="0.2">
      <c r="A425" s="174" t="s">
        <v>238</v>
      </c>
      <c r="B425" s="175">
        <v>866</v>
      </c>
      <c r="C425" s="94">
        <v>5</v>
      </c>
      <c r="D425" s="94">
        <v>1</v>
      </c>
      <c r="E425" s="95" t="s">
        <v>237</v>
      </c>
      <c r="F425" s="98">
        <v>0</v>
      </c>
      <c r="G425" s="96">
        <v>141620.6</v>
      </c>
      <c r="H425" s="96">
        <v>35500</v>
      </c>
      <c r="I425" s="112">
        <f t="shared" si="8"/>
        <v>25.066974719779466</v>
      </c>
    </row>
    <row r="426" spans="1:9" ht="22.5" x14ac:dyDescent="0.2">
      <c r="A426" s="174" t="s">
        <v>93</v>
      </c>
      <c r="B426" s="175">
        <v>866</v>
      </c>
      <c r="C426" s="94">
        <v>5</v>
      </c>
      <c r="D426" s="94">
        <v>1</v>
      </c>
      <c r="E426" s="95" t="s">
        <v>237</v>
      </c>
      <c r="F426" s="98" t="s">
        <v>91</v>
      </c>
      <c r="G426" s="96">
        <v>141620.6</v>
      </c>
      <c r="H426" s="96">
        <v>35500</v>
      </c>
      <c r="I426" s="112">
        <f t="shared" si="8"/>
        <v>25.066974719779466</v>
      </c>
    </row>
    <row r="427" spans="1:9" ht="45" x14ac:dyDescent="0.2">
      <c r="A427" s="174" t="s">
        <v>631</v>
      </c>
      <c r="B427" s="175">
        <v>866</v>
      </c>
      <c r="C427" s="94">
        <v>5</v>
      </c>
      <c r="D427" s="94">
        <v>1</v>
      </c>
      <c r="E427" s="95" t="s">
        <v>632</v>
      </c>
      <c r="F427" s="98">
        <v>0</v>
      </c>
      <c r="G427" s="96">
        <v>158666.70000000001</v>
      </c>
      <c r="H427" s="96">
        <v>16420.900000000001</v>
      </c>
      <c r="I427" s="112">
        <f t="shared" si="8"/>
        <v>10.349304548465431</v>
      </c>
    </row>
    <row r="428" spans="1:9" ht="22.5" x14ac:dyDescent="0.2">
      <c r="A428" s="174" t="s">
        <v>93</v>
      </c>
      <c r="B428" s="175">
        <v>866</v>
      </c>
      <c r="C428" s="94">
        <v>5</v>
      </c>
      <c r="D428" s="94">
        <v>1</v>
      </c>
      <c r="E428" s="95" t="s">
        <v>632</v>
      </c>
      <c r="F428" s="98" t="s">
        <v>91</v>
      </c>
      <c r="G428" s="96">
        <v>158666.70000000001</v>
      </c>
      <c r="H428" s="96">
        <v>16420.900000000001</v>
      </c>
      <c r="I428" s="112">
        <f t="shared" si="8"/>
        <v>10.349304548465431</v>
      </c>
    </row>
    <row r="429" spans="1:9" x14ac:dyDescent="0.2">
      <c r="A429" s="174" t="s">
        <v>113</v>
      </c>
      <c r="B429" s="175">
        <v>866</v>
      </c>
      <c r="C429" s="94">
        <v>10</v>
      </c>
      <c r="D429" s="94">
        <v>0</v>
      </c>
      <c r="E429" s="95">
        <v>0</v>
      </c>
      <c r="F429" s="98">
        <v>0</v>
      </c>
      <c r="G429" s="96">
        <v>1280</v>
      </c>
      <c r="H429" s="96">
        <v>1280</v>
      </c>
      <c r="I429" s="112">
        <f t="shared" si="8"/>
        <v>100</v>
      </c>
    </row>
    <row r="430" spans="1:9" x14ac:dyDescent="0.2">
      <c r="A430" s="174" t="s">
        <v>101</v>
      </c>
      <c r="B430" s="175">
        <v>866</v>
      </c>
      <c r="C430" s="94">
        <v>10</v>
      </c>
      <c r="D430" s="94">
        <v>3</v>
      </c>
      <c r="E430" s="95">
        <v>0</v>
      </c>
      <c r="F430" s="98">
        <v>0</v>
      </c>
      <c r="G430" s="96">
        <v>1280</v>
      </c>
      <c r="H430" s="96">
        <v>1280</v>
      </c>
      <c r="I430" s="112">
        <f t="shared" si="8"/>
        <v>100</v>
      </c>
    </row>
    <row r="431" spans="1:9" ht="22.5" x14ac:dyDescent="0.2">
      <c r="A431" s="174" t="s">
        <v>58</v>
      </c>
      <c r="B431" s="175">
        <v>866</v>
      </c>
      <c r="C431" s="94">
        <v>10</v>
      </c>
      <c r="D431" s="94">
        <v>3</v>
      </c>
      <c r="E431" s="95" t="s">
        <v>57</v>
      </c>
      <c r="F431" s="98">
        <v>0</v>
      </c>
      <c r="G431" s="96">
        <v>1280</v>
      </c>
      <c r="H431" s="96">
        <v>1280</v>
      </c>
      <c r="I431" s="112">
        <f t="shared" si="8"/>
        <v>100</v>
      </c>
    </row>
    <row r="432" spans="1:9" ht="22.5" x14ac:dyDescent="0.2">
      <c r="A432" s="174" t="s">
        <v>98</v>
      </c>
      <c r="B432" s="175">
        <v>866</v>
      </c>
      <c r="C432" s="94">
        <v>10</v>
      </c>
      <c r="D432" s="94">
        <v>3</v>
      </c>
      <c r="E432" s="95" t="s">
        <v>97</v>
      </c>
      <c r="F432" s="98">
        <v>0</v>
      </c>
      <c r="G432" s="96">
        <v>1280</v>
      </c>
      <c r="H432" s="96">
        <v>1280</v>
      </c>
      <c r="I432" s="112">
        <f t="shared" si="8"/>
        <v>100</v>
      </c>
    </row>
    <row r="433" spans="1:9" x14ac:dyDescent="0.2">
      <c r="A433" s="174" t="s">
        <v>96</v>
      </c>
      <c r="B433" s="175">
        <v>866</v>
      </c>
      <c r="C433" s="94">
        <v>10</v>
      </c>
      <c r="D433" s="94">
        <v>3</v>
      </c>
      <c r="E433" s="95" t="s">
        <v>92</v>
      </c>
      <c r="F433" s="98">
        <v>0</v>
      </c>
      <c r="G433" s="96">
        <v>1280</v>
      </c>
      <c r="H433" s="96">
        <v>1280</v>
      </c>
      <c r="I433" s="112">
        <f t="shared" si="8"/>
        <v>100</v>
      </c>
    </row>
    <row r="434" spans="1:9" ht="22.5" x14ac:dyDescent="0.2">
      <c r="A434" s="174" t="s">
        <v>93</v>
      </c>
      <c r="B434" s="175">
        <v>866</v>
      </c>
      <c r="C434" s="94">
        <v>10</v>
      </c>
      <c r="D434" s="94">
        <v>3</v>
      </c>
      <c r="E434" s="95" t="s">
        <v>92</v>
      </c>
      <c r="F434" s="98" t="s">
        <v>91</v>
      </c>
      <c r="G434" s="96">
        <v>1280</v>
      </c>
      <c r="H434" s="96">
        <v>1280</v>
      </c>
      <c r="I434" s="112">
        <f t="shared" ref="I434:I479" si="9">H434/G434*100</f>
        <v>100</v>
      </c>
    </row>
    <row r="435" spans="1:9" ht="22.5" x14ac:dyDescent="0.2">
      <c r="A435" s="174" t="s">
        <v>372</v>
      </c>
      <c r="B435" s="175">
        <v>868</v>
      </c>
      <c r="C435" s="94">
        <v>0</v>
      </c>
      <c r="D435" s="94">
        <v>0</v>
      </c>
      <c r="E435" s="95">
        <v>0</v>
      </c>
      <c r="F435" s="98">
        <v>0</v>
      </c>
      <c r="G435" s="96">
        <v>382852</v>
      </c>
      <c r="H435" s="96">
        <v>316519.90000000002</v>
      </c>
      <c r="I435" s="112">
        <f t="shared" si="9"/>
        <v>82.674218758162425</v>
      </c>
    </row>
    <row r="436" spans="1:9" x14ac:dyDescent="0.2">
      <c r="A436" s="174" t="s">
        <v>113</v>
      </c>
      <c r="B436" s="175">
        <v>868</v>
      </c>
      <c r="C436" s="94">
        <v>10</v>
      </c>
      <c r="D436" s="94">
        <v>0</v>
      </c>
      <c r="E436" s="95">
        <v>0</v>
      </c>
      <c r="F436" s="98">
        <v>0</v>
      </c>
      <c r="G436" s="96">
        <v>382849.8</v>
      </c>
      <c r="H436" s="96">
        <v>316519.90000000002</v>
      </c>
      <c r="I436" s="112">
        <f t="shared" si="9"/>
        <v>82.674693835545952</v>
      </c>
    </row>
    <row r="437" spans="1:9" x14ac:dyDescent="0.2">
      <c r="A437" s="174" t="s">
        <v>112</v>
      </c>
      <c r="B437" s="175">
        <v>868</v>
      </c>
      <c r="C437" s="94">
        <v>10</v>
      </c>
      <c r="D437" s="94">
        <v>1</v>
      </c>
      <c r="E437" s="95">
        <v>0</v>
      </c>
      <c r="F437" s="98">
        <v>0</v>
      </c>
      <c r="G437" s="96">
        <v>2152.4</v>
      </c>
      <c r="H437" s="96">
        <v>1822</v>
      </c>
      <c r="I437" s="112">
        <f t="shared" si="9"/>
        <v>84.649693365545431</v>
      </c>
    </row>
    <row r="438" spans="1:9" ht="22.5" x14ac:dyDescent="0.2">
      <c r="A438" s="174" t="s">
        <v>58</v>
      </c>
      <c r="B438" s="175">
        <v>868</v>
      </c>
      <c r="C438" s="94">
        <v>10</v>
      </c>
      <c r="D438" s="94">
        <v>1</v>
      </c>
      <c r="E438" s="95" t="s">
        <v>57</v>
      </c>
      <c r="F438" s="98">
        <v>0</v>
      </c>
      <c r="G438" s="96">
        <v>2152.4</v>
      </c>
      <c r="H438" s="96">
        <v>1822</v>
      </c>
      <c r="I438" s="112">
        <f t="shared" si="9"/>
        <v>84.649693365545431</v>
      </c>
    </row>
    <row r="439" spans="1:9" ht="22.5" x14ac:dyDescent="0.2">
      <c r="A439" s="174" t="s">
        <v>98</v>
      </c>
      <c r="B439" s="175">
        <v>868</v>
      </c>
      <c r="C439" s="94">
        <v>10</v>
      </c>
      <c r="D439" s="94">
        <v>1</v>
      </c>
      <c r="E439" s="95" t="s">
        <v>97</v>
      </c>
      <c r="F439" s="98">
        <v>0</v>
      </c>
      <c r="G439" s="96">
        <v>2152.4</v>
      </c>
      <c r="H439" s="96">
        <v>1822</v>
      </c>
      <c r="I439" s="112">
        <f t="shared" si="9"/>
        <v>84.649693365545431</v>
      </c>
    </row>
    <row r="440" spans="1:9" ht="22.5" x14ac:dyDescent="0.2">
      <c r="A440" s="174" t="s">
        <v>111</v>
      </c>
      <c r="B440" s="175">
        <v>868</v>
      </c>
      <c r="C440" s="94">
        <v>10</v>
      </c>
      <c r="D440" s="94">
        <v>1</v>
      </c>
      <c r="E440" s="95" t="s">
        <v>109</v>
      </c>
      <c r="F440" s="98">
        <v>0</v>
      </c>
      <c r="G440" s="96">
        <v>2152.4</v>
      </c>
      <c r="H440" s="96">
        <v>1822</v>
      </c>
      <c r="I440" s="112">
        <f t="shared" si="9"/>
        <v>84.649693365545431</v>
      </c>
    </row>
    <row r="441" spans="1:9" ht="22.5" x14ac:dyDescent="0.2">
      <c r="A441" s="174" t="s">
        <v>27</v>
      </c>
      <c r="B441" s="175">
        <v>868</v>
      </c>
      <c r="C441" s="94">
        <v>10</v>
      </c>
      <c r="D441" s="94">
        <v>1</v>
      </c>
      <c r="E441" s="95" t="s">
        <v>109</v>
      </c>
      <c r="F441" s="98" t="s">
        <v>25</v>
      </c>
      <c r="G441" s="96">
        <v>10.199999999999999</v>
      </c>
      <c r="H441" s="96">
        <v>6.8</v>
      </c>
      <c r="I441" s="112">
        <f t="shared" si="9"/>
        <v>66.666666666666671</v>
      </c>
    </row>
    <row r="442" spans="1:9" x14ac:dyDescent="0.2">
      <c r="A442" s="174" t="s">
        <v>110</v>
      </c>
      <c r="B442" s="175">
        <v>868</v>
      </c>
      <c r="C442" s="94">
        <v>10</v>
      </c>
      <c r="D442" s="94">
        <v>1</v>
      </c>
      <c r="E442" s="95" t="s">
        <v>109</v>
      </c>
      <c r="F442" s="98" t="s">
        <v>108</v>
      </c>
      <c r="G442" s="96">
        <v>2142.1999999999998</v>
      </c>
      <c r="H442" s="96">
        <v>1815.2</v>
      </c>
      <c r="I442" s="112">
        <f t="shared" si="9"/>
        <v>84.735318831108216</v>
      </c>
    </row>
    <row r="443" spans="1:9" x14ac:dyDescent="0.2">
      <c r="A443" s="174" t="s">
        <v>101</v>
      </c>
      <c r="B443" s="175">
        <v>868</v>
      </c>
      <c r="C443" s="94">
        <v>10</v>
      </c>
      <c r="D443" s="94">
        <v>3</v>
      </c>
      <c r="E443" s="95">
        <v>0</v>
      </c>
      <c r="F443" s="98">
        <v>0</v>
      </c>
      <c r="G443" s="96">
        <v>362862.3</v>
      </c>
      <c r="H443" s="96">
        <v>301709.59999999998</v>
      </c>
      <c r="I443" s="112">
        <f t="shared" si="9"/>
        <v>83.147133223815203</v>
      </c>
    </row>
    <row r="444" spans="1:9" ht="22.5" x14ac:dyDescent="0.2">
      <c r="A444" s="174" t="s">
        <v>58</v>
      </c>
      <c r="B444" s="175">
        <v>868</v>
      </c>
      <c r="C444" s="94">
        <v>10</v>
      </c>
      <c r="D444" s="94">
        <v>3</v>
      </c>
      <c r="E444" s="95" t="s">
        <v>57</v>
      </c>
      <c r="F444" s="98">
        <v>0</v>
      </c>
      <c r="G444" s="96">
        <v>362862.3</v>
      </c>
      <c r="H444" s="96">
        <v>301709.59999999998</v>
      </c>
      <c r="I444" s="112">
        <f t="shared" si="9"/>
        <v>83.147133223815203</v>
      </c>
    </row>
    <row r="445" spans="1:9" ht="22.5" x14ac:dyDescent="0.2">
      <c r="A445" s="174" t="s">
        <v>98</v>
      </c>
      <c r="B445" s="175">
        <v>868</v>
      </c>
      <c r="C445" s="94">
        <v>10</v>
      </c>
      <c r="D445" s="94">
        <v>3</v>
      </c>
      <c r="E445" s="95" t="s">
        <v>97</v>
      </c>
      <c r="F445" s="98">
        <v>0</v>
      </c>
      <c r="G445" s="96">
        <v>175848.3</v>
      </c>
      <c r="H445" s="96">
        <v>160257</v>
      </c>
      <c r="I445" s="112">
        <f t="shared" si="9"/>
        <v>91.133664641625771</v>
      </c>
    </row>
    <row r="446" spans="1:9" ht="22.5" x14ac:dyDescent="0.2">
      <c r="A446" s="174" t="s">
        <v>90</v>
      </c>
      <c r="B446" s="175">
        <v>868</v>
      </c>
      <c r="C446" s="94">
        <v>10</v>
      </c>
      <c r="D446" s="94">
        <v>3</v>
      </c>
      <c r="E446" s="95" t="s">
        <v>89</v>
      </c>
      <c r="F446" s="98">
        <v>0</v>
      </c>
      <c r="G446" s="96">
        <v>494</v>
      </c>
      <c r="H446" s="96">
        <v>444</v>
      </c>
      <c r="I446" s="112">
        <f t="shared" si="9"/>
        <v>89.878542510121463</v>
      </c>
    </row>
    <row r="447" spans="1:9" ht="22.5" x14ac:dyDescent="0.2">
      <c r="A447" s="174" t="s">
        <v>27</v>
      </c>
      <c r="B447" s="175">
        <v>868</v>
      </c>
      <c r="C447" s="94">
        <v>10</v>
      </c>
      <c r="D447" s="94">
        <v>3</v>
      </c>
      <c r="E447" s="95" t="s">
        <v>89</v>
      </c>
      <c r="F447" s="98" t="s">
        <v>25</v>
      </c>
      <c r="G447" s="96">
        <v>194</v>
      </c>
      <c r="H447" s="96">
        <v>144</v>
      </c>
      <c r="I447" s="112">
        <f t="shared" si="9"/>
        <v>74.226804123711347</v>
      </c>
    </row>
    <row r="448" spans="1:9" ht="22.5" x14ac:dyDescent="0.2">
      <c r="A448" s="174" t="s">
        <v>43</v>
      </c>
      <c r="B448" s="175">
        <v>868</v>
      </c>
      <c r="C448" s="94">
        <v>10</v>
      </c>
      <c r="D448" s="94">
        <v>3</v>
      </c>
      <c r="E448" s="95" t="s">
        <v>89</v>
      </c>
      <c r="F448" s="98" t="s">
        <v>42</v>
      </c>
      <c r="G448" s="96">
        <v>300</v>
      </c>
      <c r="H448" s="96">
        <v>300</v>
      </c>
      <c r="I448" s="112">
        <f t="shared" si="9"/>
        <v>100</v>
      </c>
    </row>
    <row r="449" spans="1:11" x14ac:dyDescent="0.2">
      <c r="A449" s="174" t="s">
        <v>88</v>
      </c>
      <c r="B449" s="175">
        <v>868</v>
      </c>
      <c r="C449" s="94">
        <v>10</v>
      </c>
      <c r="D449" s="94">
        <v>3</v>
      </c>
      <c r="E449" s="95" t="s">
        <v>87</v>
      </c>
      <c r="F449" s="98">
        <v>0</v>
      </c>
      <c r="G449" s="96">
        <v>647.9</v>
      </c>
      <c r="H449" s="96">
        <v>540.29999999999995</v>
      </c>
      <c r="I449" s="112">
        <f t="shared" si="9"/>
        <v>83.392498842413957</v>
      </c>
    </row>
    <row r="450" spans="1:11" ht="22.5" x14ac:dyDescent="0.2">
      <c r="A450" s="174" t="s">
        <v>27</v>
      </c>
      <c r="B450" s="175">
        <v>868</v>
      </c>
      <c r="C450" s="94">
        <v>10</v>
      </c>
      <c r="D450" s="94">
        <v>3</v>
      </c>
      <c r="E450" s="95" t="s">
        <v>87</v>
      </c>
      <c r="F450" s="98" t="s">
        <v>25</v>
      </c>
      <c r="G450" s="96">
        <v>2.6</v>
      </c>
      <c r="H450" s="96">
        <v>1.8</v>
      </c>
      <c r="I450" s="112">
        <f t="shared" si="9"/>
        <v>69.230769230769226</v>
      </c>
    </row>
    <row r="451" spans="1:11" ht="22.5" x14ac:dyDescent="0.2">
      <c r="A451" s="174" t="s">
        <v>43</v>
      </c>
      <c r="B451" s="175">
        <v>868</v>
      </c>
      <c r="C451" s="94">
        <v>10</v>
      </c>
      <c r="D451" s="94">
        <v>3</v>
      </c>
      <c r="E451" s="95" t="s">
        <v>87</v>
      </c>
      <c r="F451" s="98" t="s">
        <v>42</v>
      </c>
      <c r="G451" s="96">
        <v>645.29999999999995</v>
      </c>
      <c r="H451" s="96">
        <v>538.5</v>
      </c>
      <c r="I451" s="112">
        <f t="shared" si="9"/>
        <v>83.449558344955847</v>
      </c>
    </row>
    <row r="452" spans="1:11" ht="22.5" x14ac:dyDescent="0.2">
      <c r="A452" s="174" t="s">
        <v>86</v>
      </c>
      <c r="B452" s="175">
        <v>868</v>
      </c>
      <c r="C452" s="94">
        <v>10</v>
      </c>
      <c r="D452" s="94">
        <v>3</v>
      </c>
      <c r="E452" s="95" t="s">
        <v>85</v>
      </c>
      <c r="F452" s="98">
        <v>0</v>
      </c>
      <c r="G452" s="96">
        <v>61410.400000000001</v>
      </c>
      <c r="H452" s="96">
        <v>61355.7</v>
      </c>
      <c r="I452" s="112">
        <f t="shared" si="9"/>
        <v>99.910927139377037</v>
      </c>
    </row>
    <row r="453" spans="1:11" ht="22.5" x14ac:dyDescent="0.2">
      <c r="A453" s="174" t="s">
        <v>27</v>
      </c>
      <c r="B453" s="175">
        <v>868</v>
      </c>
      <c r="C453" s="94">
        <v>10</v>
      </c>
      <c r="D453" s="94">
        <v>3</v>
      </c>
      <c r="E453" s="95" t="s">
        <v>85</v>
      </c>
      <c r="F453" s="98" t="s">
        <v>25</v>
      </c>
      <c r="G453" s="96">
        <v>491.3</v>
      </c>
      <c r="H453" s="96">
        <v>288.39999999999998</v>
      </c>
      <c r="I453" s="112">
        <f t="shared" si="9"/>
        <v>58.701404437207408</v>
      </c>
    </row>
    <row r="454" spans="1:11" ht="22.5" x14ac:dyDescent="0.2">
      <c r="A454" s="174" t="s">
        <v>43</v>
      </c>
      <c r="B454" s="175">
        <v>868</v>
      </c>
      <c r="C454" s="94">
        <v>10</v>
      </c>
      <c r="D454" s="94">
        <v>3</v>
      </c>
      <c r="E454" s="95" t="s">
        <v>85</v>
      </c>
      <c r="F454" s="98" t="s">
        <v>42</v>
      </c>
      <c r="G454" s="96">
        <v>60919.1</v>
      </c>
      <c r="H454" s="96">
        <v>61067.3</v>
      </c>
      <c r="I454" s="112">
        <v>100</v>
      </c>
      <c r="K454" s="97"/>
    </row>
    <row r="455" spans="1:11" ht="22.5" x14ac:dyDescent="0.2">
      <c r="A455" s="174" t="s">
        <v>84</v>
      </c>
      <c r="B455" s="175">
        <v>868</v>
      </c>
      <c r="C455" s="94">
        <v>10</v>
      </c>
      <c r="D455" s="94">
        <v>3</v>
      </c>
      <c r="E455" s="95" t="s">
        <v>83</v>
      </c>
      <c r="F455" s="98">
        <v>0</v>
      </c>
      <c r="G455" s="96">
        <v>56006</v>
      </c>
      <c r="H455" s="96">
        <v>55976.5</v>
      </c>
      <c r="I455" s="112">
        <f t="shared" si="9"/>
        <v>99.947327072099426</v>
      </c>
    </row>
    <row r="456" spans="1:11" ht="22.5" x14ac:dyDescent="0.2">
      <c r="A456" s="174" t="s">
        <v>27</v>
      </c>
      <c r="B456" s="175">
        <v>868</v>
      </c>
      <c r="C456" s="94">
        <v>10</v>
      </c>
      <c r="D456" s="94">
        <v>3</v>
      </c>
      <c r="E456" s="95" t="s">
        <v>83</v>
      </c>
      <c r="F456" s="98" t="s">
        <v>25</v>
      </c>
      <c r="G456" s="96">
        <v>252.8</v>
      </c>
      <c r="H456" s="96">
        <v>246.6</v>
      </c>
      <c r="I456" s="112">
        <f t="shared" si="9"/>
        <v>97.547468354430379</v>
      </c>
    </row>
    <row r="457" spans="1:11" ht="22.5" x14ac:dyDescent="0.2">
      <c r="A457" s="174" t="s">
        <v>43</v>
      </c>
      <c r="B457" s="175">
        <v>868</v>
      </c>
      <c r="C457" s="94">
        <v>10</v>
      </c>
      <c r="D457" s="94">
        <v>3</v>
      </c>
      <c r="E457" s="95" t="s">
        <v>83</v>
      </c>
      <c r="F457" s="98" t="s">
        <v>42</v>
      </c>
      <c r="G457" s="96">
        <v>55753.2</v>
      </c>
      <c r="H457" s="96">
        <v>55729.9</v>
      </c>
      <c r="I457" s="112">
        <f t="shared" si="9"/>
        <v>99.958208676811395</v>
      </c>
    </row>
    <row r="458" spans="1:11" ht="22.5" x14ac:dyDescent="0.2">
      <c r="A458" s="174" t="s">
        <v>82</v>
      </c>
      <c r="B458" s="175">
        <v>868</v>
      </c>
      <c r="C458" s="94">
        <v>10</v>
      </c>
      <c r="D458" s="94">
        <v>3</v>
      </c>
      <c r="E458" s="95" t="s">
        <v>81</v>
      </c>
      <c r="F458" s="98">
        <v>0</v>
      </c>
      <c r="G458" s="96">
        <v>52518</v>
      </c>
      <c r="H458" s="96">
        <v>40238.5</v>
      </c>
      <c r="I458" s="112">
        <f t="shared" si="9"/>
        <v>76.618492707262277</v>
      </c>
    </row>
    <row r="459" spans="1:11" ht="22.5" x14ac:dyDescent="0.2">
      <c r="A459" s="174" t="s">
        <v>27</v>
      </c>
      <c r="B459" s="175">
        <v>868</v>
      </c>
      <c r="C459" s="94">
        <v>10</v>
      </c>
      <c r="D459" s="94">
        <v>3</v>
      </c>
      <c r="E459" s="95" t="s">
        <v>81</v>
      </c>
      <c r="F459" s="98" t="s">
        <v>25</v>
      </c>
      <c r="G459" s="96">
        <v>531.9</v>
      </c>
      <c r="H459" s="96">
        <v>319.7</v>
      </c>
      <c r="I459" s="112">
        <f t="shared" si="9"/>
        <v>60.105282947922547</v>
      </c>
    </row>
    <row r="460" spans="1:11" ht="22.5" x14ac:dyDescent="0.2">
      <c r="A460" s="174" t="s">
        <v>43</v>
      </c>
      <c r="B460" s="175">
        <v>868</v>
      </c>
      <c r="C460" s="94">
        <v>10</v>
      </c>
      <c r="D460" s="94">
        <v>3</v>
      </c>
      <c r="E460" s="95" t="s">
        <v>81</v>
      </c>
      <c r="F460" s="98" t="s">
        <v>42</v>
      </c>
      <c r="G460" s="96">
        <v>51986.1</v>
      </c>
      <c r="H460" s="96">
        <v>39918.800000000003</v>
      </c>
      <c r="I460" s="112">
        <f t="shared" si="9"/>
        <v>76.787448952700828</v>
      </c>
    </row>
    <row r="461" spans="1:11" ht="33.75" x14ac:dyDescent="0.2">
      <c r="A461" s="174" t="s">
        <v>80</v>
      </c>
      <c r="B461" s="175">
        <v>868</v>
      </c>
      <c r="C461" s="94">
        <v>10</v>
      </c>
      <c r="D461" s="94">
        <v>3</v>
      </c>
      <c r="E461" s="95" t="s">
        <v>79</v>
      </c>
      <c r="F461" s="98">
        <v>0</v>
      </c>
      <c r="G461" s="96">
        <v>1104</v>
      </c>
      <c r="H461" s="96">
        <v>681.6</v>
      </c>
      <c r="I461" s="112">
        <f t="shared" si="9"/>
        <v>61.739130434782609</v>
      </c>
    </row>
    <row r="462" spans="1:11" ht="22.5" x14ac:dyDescent="0.2">
      <c r="A462" s="174" t="s">
        <v>27</v>
      </c>
      <c r="B462" s="175">
        <v>868</v>
      </c>
      <c r="C462" s="94">
        <v>10</v>
      </c>
      <c r="D462" s="94">
        <v>3</v>
      </c>
      <c r="E462" s="95" t="s">
        <v>79</v>
      </c>
      <c r="F462" s="98" t="s">
        <v>25</v>
      </c>
      <c r="G462" s="96">
        <v>14.3</v>
      </c>
      <c r="H462" s="96">
        <v>5.8</v>
      </c>
      <c r="I462" s="112">
        <f t="shared" si="9"/>
        <v>40.55944055944056</v>
      </c>
    </row>
    <row r="463" spans="1:11" ht="22.5" x14ac:dyDescent="0.2">
      <c r="A463" s="174" t="s">
        <v>43</v>
      </c>
      <c r="B463" s="175">
        <v>868</v>
      </c>
      <c r="C463" s="94">
        <v>10</v>
      </c>
      <c r="D463" s="94">
        <v>3</v>
      </c>
      <c r="E463" s="95" t="s">
        <v>79</v>
      </c>
      <c r="F463" s="98" t="s">
        <v>42</v>
      </c>
      <c r="G463" s="96">
        <v>1089.7</v>
      </c>
      <c r="H463" s="96">
        <v>675.8</v>
      </c>
      <c r="I463" s="112">
        <f t="shared" si="9"/>
        <v>62.017068918050832</v>
      </c>
    </row>
    <row r="464" spans="1:11" ht="22.5" x14ac:dyDescent="0.2">
      <c r="A464" s="174" t="s">
        <v>78</v>
      </c>
      <c r="B464" s="175">
        <v>868</v>
      </c>
      <c r="C464" s="94">
        <v>10</v>
      </c>
      <c r="D464" s="94">
        <v>3</v>
      </c>
      <c r="E464" s="95" t="s">
        <v>76</v>
      </c>
      <c r="F464" s="98">
        <v>0</v>
      </c>
      <c r="G464" s="96">
        <v>2546</v>
      </c>
      <c r="H464" s="96"/>
      <c r="I464" s="112"/>
    </row>
    <row r="465" spans="1:9" ht="22.5" x14ac:dyDescent="0.2">
      <c r="A465" s="174" t="s">
        <v>77</v>
      </c>
      <c r="B465" s="175">
        <v>868</v>
      </c>
      <c r="C465" s="94">
        <v>10</v>
      </c>
      <c r="D465" s="94">
        <v>3</v>
      </c>
      <c r="E465" s="95" t="s">
        <v>76</v>
      </c>
      <c r="F465" s="98" t="s">
        <v>75</v>
      </c>
      <c r="G465" s="96">
        <v>2546</v>
      </c>
      <c r="H465" s="96"/>
      <c r="I465" s="112"/>
    </row>
    <row r="466" spans="1:9" ht="22.5" x14ac:dyDescent="0.2">
      <c r="A466" s="174" t="s">
        <v>74</v>
      </c>
      <c r="B466" s="175">
        <v>868</v>
      </c>
      <c r="C466" s="94">
        <v>10</v>
      </c>
      <c r="D466" s="94">
        <v>3</v>
      </c>
      <c r="E466" s="95" t="s">
        <v>73</v>
      </c>
      <c r="F466" s="98">
        <v>0</v>
      </c>
      <c r="G466" s="96">
        <v>1122</v>
      </c>
      <c r="H466" s="96">
        <v>1020.4</v>
      </c>
      <c r="I466" s="112">
        <f t="shared" si="9"/>
        <v>90.944741532976821</v>
      </c>
    </row>
    <row r="467" spans="1:9" ht="22.5" x14ac:dyDescent="0.2">
      <c r="A467" s="174" t="s">
        <v>43</v>
      </c>
      <c r="B467" s="175">
        <v>868</v>
      </c>
      <c r="C467" s="94">
        <v>10</v>
      </c>
      <c r="D467" s="94">
        <v>3</v>
      </c>
      <c r="E467" s="95" t="s">
        <v>73</v>
      </c>
      <c r="F467" s="98" t="s">
        <v>42</v>
      </c>
      <c r="G467" s="96">
        <v>1122</v>
      </c>
      <c r="H467" s="96">
        <v>1020.4</v>
      </c>
      <c r="I467" s="112">
        <f t="shared" si="9"/>
        <v>90.944741532976821</v>
      </c>
    </row>
    <row r="468" spans="1:9" x14ac:dyDescent="0.2">
      <c r="A468" s="174" t="s">
        <v>63</v>
      </c>
      <c r="B468" s="175">
        <v>868</v>
      </c>
      <c r="C468" s="94">
        <v>10</v>
      </c>
      <c r="D468" s="94">
        <v>3</v>
      </c>
      <c r="E468" s="95" t="s">
        <v>62</v>
      </c>
      <c r="F468" s="98">
        <v>0</v>
      </c>
      <c r="G468" s="96">
        <v>187014</v>
      </c>
      <c r="H468" s="96">
        <v>141452.6</v>
      </c>
      <c r="I468" s="112">
        <f t="shared" si="9"/>
        <v>75.637438908317023</v>
      </c>
    </row>
    <row r="469" spans="1:9" ht="78.75" x14ac:dyDescent="0.2">
      <c r="A469" s="174" t="s">
        <v>72</v>
      </c>
      <c r="B469" s="175">
        <v>868</v>
      </c>
      <c r="C469" s="94">
        <v>10</v>
      </c>
      <c r="D469" s="94">
        <v>3</v>
      </c>
      <c r="E469" s="95" t="s">
        <v>71</v>
      </c>
      <c r="F469" s="98">
        <v>0</v>
      </c>
      <c r="G469" s="96">
        <v>152377</v>
      </c>
      <c r="H469" s="96">
        <v>113214.6</v>
      </c>
      <c r="I469" s="112">
        <f t="shared" si="9"/>
        <v>74.29900838052987</v>
      </c>
    </row>
    <row r="470" spans="1:9" ht="22.5" x14ac:dyDescent="0.2">
      <c r="A470" s="174" t="s">
        <v>43</v>
      </c>
      <c r="B470" s="175">
        <v>868</v>
      </c>
      <c r="C470" s="94">
        <v>10</v>
      </c>
      <c r="D470" s="94">
        <v>3</v>
      </c>
      <c r="E470" s="95" t="s">
        <v>71</v>
      </c>
      <c r="F470" s="98" t="s">
        <v>42</v>
      </c>
      <c r="G470" s="96">
        <v>152377</v>
      </c>
      <c r="H470" s="96">
        <v>113214.6</v>
      </c>
      <c r="I470" s="112">
        <f t="shared" si="9"/>
        <v>74.29900838052987</v>
      </c>
    </row>
    <row r="471" spans="1:9" ht="22.5" x14ac:dyDescent="0.2">
      <c r="A471" s="174" t="s">
        <v>61</v>
      </c>
      <c r="B471" s="175">
        <v>868</v>
      </c>
      <c r="C471" s="94">
        <v>10</v>
      </c>
      <c r="D471" s="94">
        <v>3</v>
      </c>
      <c r="E471" s="95" t="s">
        <v>60</v>
      </c>
      <c r="F471" s="98">
        <v>0</v>
      </c>
      <c r="G471" s="96">
        <v>34637</v>
      </c>
      <c r="H471" s="96">
        <v>28238</v>
      </c>
      <c r="I471" s="112">
        <f t="shared" si="9"/>
        <v>81.525536276236394</v>
      </c>
    </row>
    <row r="472" spans="1:9" ht="22.5" x14ac:dyDescent="0.2">
      <c r="A472" s="174" t="s">
        <v>43</v>
      </c>
      <c r="B472" s="175">
        <v>868</v>
      </c>
      <c r="C472" s="94">
        <v>10</v>
      </c>
      <c r="D472" s="94">
        <v>3</v>
      </c>
      <c r="E472" s="95" t="s">
        <v>60</v>
      </c>
      <c r="F472" s="98" t="s">
        <v>42</v>
      </c>
      <c r="G472" s="96">
        <v>34637</v>
      </c>
      <c r="H472" s="96">
        <v>28238</v>
      </c>
      <c r="I472" s="112">
        <f t="shared" si="9"/>
        <v>81.525536276236394</v>
      </c>
    </row>
    <row r="473" spans="1:9" x14ac:dyDescent="0.2">
      <c r="A473" s="174" t="s">
        <v>59</v>
      </c>
      <c r="B473" s="175">
        <v>868</v>
      </c>
      <c r="C473" s="94">
        <v>10</v>
      </c>
      <c r="D473" s="94">
        <v>6</v>
      </c>
      <c r="E473" s="95">
        <v>0</v>
      </c>
      <c r="F473" s="98">
        <v>0</v>
      </c>
      <c r="G473" s="96">
        <v>17835.099999999999</v>
      </c>
      <c r="H473" s="96">
        <v>12988.3</v>
      </c>
      <c r="I473" s="112">
        <f t="shared" si="9"/>
        <v>72.824374407768957</v>
      </c>
    </row>
    <row r="474" spans="1:9" ht="22.5" x14ac:dyDescent="0.2">
      <c r="A474" s="174" t="s">
        <v>58</v>
      </c>
      <c r="B474" s="175">
        <v>868</v>
      </c>
      <c r="C474" s="94">
        <v>10</v>
      </c>
      <c r="D474" s="94">
        <v>6</v>
      </c>
      <c r="E474" s="95" t="s">
        <v>57</v>
      </c>
      <c r="F474" s="98">
        <v>0</v>
      </c>
      <c r="G474" s="96">
        <v>11013</v>
      </c>
      <c r="H474" s="96">
        <v>7423.2</v>
      </c>
      <c r="I474" s="112">
        <f t="shared" si="9"/>
        <v>67.403977117951513</v>
      </c>
    </row>
    <row r="475" spans="1:9" ht="22.5" x14ac:dyDescent="0.2">
      <c r="A475" s="174" t="s">
        <v>56</v>
      </c>
      <c r="B475" s="175">
        <v>868</v>
      </c>
      <c r="C475" s="94">
        <v>10</v>
      </c>
      <c r="D475" s="94">
        <v>6</v>
      </c>
      <c r="E475" s="95" t="s">
        <v>55</v>
      </c>
      <c r="F475" s="98">
        <v>0</v>
      </c>
      <c r="G475" s="96">
        <v>11013</v>
      </c>
      <c r="H475" s="96">
        <v>7423.2</v>
      </c>
      <c r="I475" s="112">
        <f t="shared" si="9"/>
        <v>67.403977117951513</v>
      </c>
    </row>
    <row r="476" spans="1:9" ht="33.75" x14ac:dyDescent="0.2">
      <c r="A476" s="174" t="s">
        <v>54</v>
      </c>
      <c r="B476" s="175">
        <v>868</v>
      </c>
      <c r="C476" s="94">
        <v>10</v>
      </c>
      <c r="D476" s="94">
        <v>6</v>
      </c>
      <c r="E476" s="95" t="s">
        <v>49</v>
      </c>
      <c r="F476" s="98">
        <v>0</v>
      </c>
      <c r="G476" s="96">
        <v>11013</v>
      </c>
      <c r="H476" s="96">
        <v>7423.2</v>
      </c>
      <c r="I476" s="112">
        <f t="shared" si="9"/>
        <v>67.403977117951513</v>
      </c>
    </row>
    <row r="477" spans="1:9" ht="22.5" x14ac:dyDescent="0.2">
      <c r="A477" s="174" t="s">
        <v>45</v>
      </c>
      <c r="B477" s="175">
        <v>868</v>
      </c>
      <c r="C477" s="94">
        <v>10</v>
      </c>
      <c r="D477" s="94">
        <v>6</v>
      </c>
      <c r="E477" s="95" t="s">
        <v>49</v>
      </c>
      <c r="F477" s="98" t="s">
        <v>44</v>
      </c>
      <c r="G477" s="96">
        <v>149.4</v>
      </c>
      <c r="H477" s="96">
        <v>21.9</v>
      </c>
      <c r="I477" s="112">
        <f t="shared" si="9"/>
        <v>14.65863453815261</v>
      </c>
    </row>
    <row r="478" spans="1:9" ht="22.5" x14ac:dyDescent="0.2">
      <c r="A478" s="174" t="s">
        <v>53</v>
      </c>
      <c r="B478" s="175">
        <v>868</v>
      </c>
      <c r="C478" s="94">
        <v>10</v>
      </c>
      <c r="D478" s="94">
        <v>6</v>
      </c>
      <c r="E478" s="95" t="s">
        <v>49</v>
      </c>
      <c r="F478" s="98" t="s">
        <v>52</v>
      </c>
      <c r="G478" s="96">
        <v>577.1</v>
      </c>
      <c r="H478" s="96">
        <v>265.3</v>
      </c>
      <c r="I478" s="112">
        <f t="shared" si="9"/>
        <v>45.971235487783744</v>
      </c>
    </row>
    <row r="479" spans="1:9" ht="22.5" x14ac:dyDescent="0.2">
      <c r="A479" s="174" t="s">
        <v>27</v>
      </c>
      <c r="B479" s="175">
        <v>868</v>
      </c>
      <c r="C479" s="94">
        <v>10</v>
      </c>
      <c r="D479" s="94">
        <v>6</v>
      </c>
      <c r="E479" s="95" t="s">
        <v>49</v>
      </c>
      <c r="F479" s="98" t="s">
        <v>25</v>
      </c>
      <c r="G479" s="96">
        <v>10162.5</v>
      </c>
      <c r="H479" s="96">
        <v>7122.7</v>
      </c>
      <c r="I479" s="112">
        <f t="shared" si="9"/>
        <v>70.088068880688809</v>
      </c>
    </row>
    <row r="480" spans="1:9" x14ac:dyDescent="0.2">
      <c r="A480" s="174" t="s">
        <v>51</v>
      </c>
      <c r="B480" s="175">
        <v>868</v>
      </c>
      <c r="C480" s="94">
        <v>10</v>
      </c>
      <c r="D480" s="94">
        <v>6</v>
      </c>
      <c r="E480" s="95" t="s">
        <v>49</v>
      </c>
      <c r="F480" s="98" t="s">
        <v>50</v>
      </c>
      <c r="G480" s="96">
        <v>95</v>
      </c>
      <c r="H480" s="96"/>
      <c r="I480" s="112"/>
    </row>
    <row r="481" spans="1:11" x14ac:dyDescent="0.2">
      <c r="A481" s="174" t="s">
        <v>37</v>
      </c>
      <c r="B481" s="175">
        <v>868</v>
      </c>
      <c r="C481" s="94">
        <v>10</v>
      </c>
      <c r="D481" s="94">
        <v>6</v>
      </c>
      <c r="E481" s="95" t="s">
        <v>49</v>
      </c>
      <c r="F481" s="98" t="s">
        <v>35</v>
      </c>
      <c r="G481" s="96">
        <v>29</v>
      </c>
      <c r="H481" s="96">
        <v>13.3</v>
      </c>
      <c r="I481" s="112">
        <f t="shared" ref="I481:I533" si="10">H481/G481*100</f>
        <v>45.862068965517246</v>
      </c>
    </row>
    <row r="482" spans="1:11" ht="22.5" x14ac:dyDescent="0.2">
      <c r="A482" s="174" t="s">
        <v>601</v>
      </c>
      <c r="B482" s="175">
        <v>868</v>
      </c>
      <c r="C482" s="94">
        <v>10</v>
      </c>
      <c r="D482" s="94">
        <v>6</v>
      </c>
      <c r="E482" s="95" t="s">
        <v>48</v>
      </c>
      <c r="F482" s="98">
        <v>0</v>
      </c>
      <c r="G482" s="96">
        <v>6822.1</v>
      </c>
      <c r="H482" s="96">
        <v>5565.1</v>
      </c>
      <c r="I482" s="112">
        <f t="shared" si="10"/>
        <v>81.574588469825997</v>
      </c>
    </row>
    <row r="483" spans="1:11" x14ac:dyDescent="0.2">
      <c r="A483" s="174" t="s">
        <v>652</v>
      </c>
      <c r="B483" s="175">
        <v>868</v>
      </c>
      <c r="C483" s="94">
        <v>10</v>
      </c>
      <c r="D483" s="94">
        <v>6</v>
      </c>
      <c r="E483" s="95" t="s">
        <v>48</v>
      </c>
      <c r="F483" s="98">
        <v>100</v>
      </c>
      <c r="G483" s="96">
        <v>2819.6</v>
      </c>
      <c r="H483" s="96">
        <v>2164.1</v>
      </c>
      <c r="I483" s="112">
        <f t="shared" si="10"/>
        <v>76.752021563342325</v>
      </c>
    </row>
    <row r="484" spans="1:11" ht="22.5" x14ac:dyDescent="0.2">
      <c r="A484" s="174" t="s">
        <v>27</v>
      </c>
      <c r="B484" s="175">
        <v>868</v>
      </c>
      <c r="C484" s="94">
        <v>10</v>
      </c>
      <c r="D484" s="94">
        <v>6</v>
      </c>
      <c r="E484" s="95" t="s">
        <v>48</v>
      </c>
      <c r="F484" s="98" t="s">
        <v>25</v>
      </c>
      <c r="G484" s="96">
        <v>1538.3</v>
      </c>
      <c r="H484" s="96">
        <v>944.7</v>
      </c>
      <c r="I484" s="112">
        <f t="shared" si="10"/>
        <v>61.411948254566738</v>
      </c>
    </row>
    <row r="485" spans="1:11" ht="22.5" x14ac:dyDescent="0.2">
      <c r="A485" s="174" t="s">
        <v>41</v>
      </c>
      <c r="B485" s="175">
        <v>868</v>
      </c>
      <c r="C485" s="94">
        <v>10</v>
      </c>
      <c r="D485" s="94">
        <v>6</v>
      </c>
      <c r="E485" s="95" t="s">
        <v>48</v>
      </c>
      <c r="F485" s="98" t="s">
        <v>40</v>
      </c>
      <c r="G485" s="96">
        <v>107</v>
      </c>
      <c r="H485" s="96">
        <v>88.9</v>
      </c>
      <c r="I485" s="112">
        <f t="shared" si="10"/>
        <v>83.084112149532714</v>
      </c>
    </row>
    <row r="486" spans="1:11" ht="67.5" x14ac:dyDescent="0.2">
      <c r="A486" s="174" t="s">
        <v>39</v>
      </c>
      <c r="B486" s="175">
        <v>868</v>
      </c>
      <c r="C486" s="94">
        <v>10</v>
      </c>
      <c r="D486" s="94">
        <v>6</v>
      </c>
      <c r="E486" s="95" t="s">
        <v>48</v>
      </c>
      <c r="F486" s="98" t="s">
        <v>38</v>
      </c>
      <c r="G486" s="96">
        <v>7.8</v>
      </c>
      <c r="H486" s="96">
        <v>7.8</v>
      </c>
      <c r="I486" s="112">
        <f t="shared" si="10"/>
        <v>100</v>
      </c>
      <c r="K486" s="97">
        <f>G486-H486</f>
        <v>0</v>
      </c>
    </row>
    <row r="487" spans="1:11" x14ac:dyDescent="0.2">
      <c r="A487" s="174" t="s">
        <v>37</v>
      </c>
      <c r="B487" s="175">
        <v>868</v>
      </c>
      <c r="C487" s="94">
        <v>10</v>
      </c>
      <c r="D487" s="94">
        <v>6</v>
      </c>
      <c r="E487" s="95" t="s">
        <v>48</v>
      </c>
      <c r="F487" s="98" t="s">
        <v>35</v>
      </c>
      <c r="G487" s="96">
        <v>5.0999999999999996</v>
      </c>
      <c r="H487" s="96">
        <v>5.0999999999999996</v>
      </c>
      <c r="I487" s="112">
        <f t="shared" si="10"/>
        <v>100</v>
      </c>
    </row>
    <row r="488" spans="1:11" x14ac:dyDescent="0.2">
      <c r="A488" s="174" t="s">
        <v>104</v>
      </c>
      <c r="B488" s="175">
        <v>868</v>
      </c>
      <c r="C488" s="94">
        <v>10</v>
      </c>
      <c r="D488" s="94">
        <v>6</v>
      </c>
      <c r="E488" s="95" t="s">
        <v>48</v>
      </c>
      <c r="F488" s="98" t="s">
        <v>103</v>
      </c>
      <c r="G488" s="96">
        <v>38.299999999999997</v>
      </c>
      <c r="H488" s="96">
        <v>38.299999999999997</v>
      </c>
      <c r="I488" s="112">
        <f t="shared" si="10"/>
        <v>100</v>
      </c>
      <c r="K488" s="97">
        <f>G488-H488</f>
        <v>0</v>
      </c>
    </row>
    <row r="489" spans="1:11" ht="22.5" x14ac:dyDescent="0.2">
      <c r="A489" s="174" t="s">
        <v>47</v>
      </c>
      <c r="B489" s="175">
        <v>868</v>
      </c>
      <c r="C489" s="94">
        <v>10</v>
      </c>
      <c r="D489" s="94">
        <v>6</v>
      </c>
      <c r="E489" s="95" t="s">
        <v>46</v>
      </c>
      <c r="F489" s="98">
        <v>0</v>
      </c>
      <c r="G489" s="96">
        <v>1253.3</v>
      </c>
      <c r="H489" s="96">
        <v>1253.3</v>
      </c>
      <c r="I489" s="112">
        <f t="shared" si="10"/>
        <v>100</v>
      </c>
    </row>
    <row r="490" spans="1:11" x14ac:dyDescent="0.2">
      <c r="A490" s="174" t="s">
        <v>652</v>
      </c>
      <c r="B490" s="175">
        <v>868</v>
      </c>
      <c r="C490" s="94">
        <v>10</v>
      </c>
      <c r="D490" s="94">
        <v>6</v>
      </c>
      <c r="E490" s="95" t="s">
        <v>46</v>
      </c>
      <c r="F490" s="98">
        <v>100</v>
      </c>
      <c r="G490" s="96">
        <v>1253.3</v>
      </c>
      <c r="H490" s="96">
        <v>153.30000000000001</v>
      </c>
      <c r="I490" s="112">
        <f t="shared" si="10"/>
        <v>12.231708290114101</v>
      </c>
    </row>
    <row r="491" spans="1:11" ht="22.5" x14ac:dyDescent="0.2">
      <c r="A491" s="174" t="s">
        <v>657</v>
      </c>
      <c r="B491" s="175">
        <v>868</v>
      </c>
      <c r="C491" s="94">
        <v>10</v>
      </c>
      <c r="D491" s="94">
        <v>6</v>
      </c>
      <c r="E491" s="95" t="s">
        <v>36</v>
      </c>
      <c r="F491" s="98">
        <v>0</v>
      </c>
      <c r="G491" s="96">
        <v>827</v>
      </c>
      <c r="H491" s="96">
        <v>827</v>
      </c>
      <c r="I491" s="112">
        <f t="shared" si="10"/>
        <v>100</v>
      </c>
    </row>
    <row r="492" spans="1:11" ht="22.5" x14ac:dyDescent="0.2">
      <c r="A492" s="174" t="s">
        <v>27</v>
      </c>
      <c r="B492" s="175">
        <v>868</v>
      </c>
      <c r="C492" s="94">
        <v>10</v>
      </c>
      <c r="D492" s="94">
        <v>6</v>
      </c>
      <c r="E492" s="95" t="s">
        <v>36</v>
      </c>
      <c r="F492" s="98" t="s">
        <v>25</v>
      </c>
      <c r="G492" s="96">
        <v>708.8</v>
      </c>
      <c r="H492" s="96">
        <v>708.8</v>
      </c>
      <c r="I492" s="112">
        <f t="shared" si="10"/>
        <v>100</v>
      </c>
    </row>
    <row r="493" spans="1:11" ht="22.5" x14ac:dyDescent="0.2">
      <c r="A493" s="174" t="s">
        <v>41</v>
      </c>
      <c r="B493" s="175">
        <v>868</v>
      </c>
      <c r="C493" s="94">
        <v>10</v>
      </c>
      <c r="D493" s="94">
        <v>6</v>
      </c>
      <c r="E493" s="95" t="s">
        <v>36</v>
      </c>
      <c r="F493" s="98" t="s">
        <v>40</v>
      </c>
      <c r="G493" s="96">
        <v>106.9</v>
      </c>
      <c r="H493" s="96">
        <v>106.9</v>
      </c>
      <c r="I493" s="112">
        <f t="shared" si="10"/>
        <v>100</v>
      </c>
    </row>
    <row r="494" spans="1:11" ht="67.5" x14ac:dyDescent="0.2">
      <c r="A494" s="174" t="s">
        <v>39</v>
      </c>
      <c r="B494" s="175">
        <v>868</v>
      </c>
      <c r="C494" s="94">
        <v>10</v>
      </c>
      <c r="D494" s="94">
        <v>6</v>
      </c>
      <c r="E494" s="95" t="s">
        <v>36</v>
      </c>
      <c r="F494" s="98" t="s">
        <v>38</v>
      </c>
      <c r="G494" s="96">
        <v>2.8</v>
      </c>
      <c r="H494" s="96">
        <v>2.8</v>
      </c>
      <c r="I494" s="112">
        <f t="shared" si="10"/>
        <v>100</v>
      </c>
    </row>
    <row r="495" spans="1:11" x14ac:dyDescent="0.2">
      <c r="A495" s="174" t="s">
        <v>37</v>
      </c>
      <c r="B495" s="175">
        <v>868</v>
      </c>
      <c r="C495" s="94">
        <v>10</v>
      </c>
      <c r="D495" s="94">
        <v>6</v>
      </c>
      <c r="E495" s="95" t="s">
        <v>36</v>
      </c>
      <c r="F495" s="98" t="s">
        <v>35</v>
      </c>
      <c r="G495" s="96">
        <v>8.5</v>
      </c>
      <c r="H495" s="96">
        <v>8.5</v>
      </c>
      <c r="I495" s="112">
        <f t="shared" si="10"/>
        <v>100</v>
      </c>
    </row>
    <row r="496" spans="1:11" x14ac:dyDescent="0.2">
      <c r="A496" s="174" t="s">
        <v>24</v>
      </c>
      <c r="B496" s="175">
        <v>868</v>
      </c>
      <c r="C496" s="94">
        <v>10</v>
      </c>
      <c r="D496" s="94">
        <v>6</v>
      </c>
      <c r="E496" s="95" t="s">
        <v>689</v>
      </c>
      <c r="F496" s="98">
        <v>0</v>
      </c>
      <c r="G496" s="96">
        <v>75.599999999999994</v>
      </c>
      <c r="H496" s="96">
        <v>75.599999999999994</v>
      </c>
      <c r="I496" s="112">
        <f t="shared" si="10"/>
        <v>100</v>
      </c>
    </row>
    <row r="497" spans="1:9" ht="22.5" x14ac:dyDescent="0.2">
      <c r="A497" s="174" t="s">
        <v>27</v>
      </c>
      <c r="B497" s="175">
        <v>868</v>
      </c>
      <c r="C497" s="94">
        <v>10</v>
      </c>
      <c r="D497" s="94">
        <v>6</v>
      </c>
      <c r="E497" s="95" t="s">
        <v>689</v>
      </c>
      <c r="F497" s="98" t="s">
        <v>25</v>
      </c>
      <c r="G497" s="96">
        <v>75.599999999999994</v>
      </c>
      <c r="H497" s="96">
        <v>75.599999999999994</v>
      </c>
      <c r="I497" s="112">
        <f t="shared" si="10"/>
        <v>100</v>
      </c>
    </row>
    <row r="498" spans="1:9" x14ac:dyDescent="0.2">
      <c r="A498" s="174" t="s">
        <v>23</v>
      </c>
      <c r="B498" s="175">
        <v>868</v>
      </c>
      <c r="C498" s="94">
        <v>10</v>
      </c>
      <c r="D498" s="94">
        <v>6</v>
      </c>
      <c r="E498" s="95" t="s">
        <v>690</v>
      </c>
      <c r="F498" s="98">
        <v>0</v>
      </c>
      <c r="G498" s="96">
        <v>145</v>
      </c>
      <c r="H498" s="96">
        <v>145</v>
      </c>
      <c r="I498" s="112">
        <f t="shared" si="10"/>
        <v>100</v>
      </c>
    </row>
    <row r="499" spans="1:9" ht="22.5" x14ac:dyDescent="0.2">
      <c r="A499" s="174" t="s">
        <v>27</v>
      </c>
      <c r="B499" s="175">
        <v>868</v>
      </c>
      <c r="C499" s="94">
        <v>10</v>
      </c>
      <c r="D499" s="94">
        <v>6</v>
      </c>
      <c r="E499" s="95" t="s">
        <v>690</v>
      </c>
      <c r="F499" s="98" t="s">
        <v>25</v>
      </c>
      <c r="G499" s="96">
        <v>145</v>
      </c>
      <c r="H499" s="96">
        <v>145</v>
      </c>
      <c r="I499" s="112">
        <f t="shared" si="10"/>
        <v>100</v>
      </c>
    </row>
    <row r="500" spans="1:9" x14ac:dyDescent="0.2">
      <c r="A500" s="174" t="s">
        <v>22</v>
      </c>
      <c r="B500" s="175">
        <v>868</v>
      </c>
      <c r="C500" s="94">
        <v>10</v>
      </c>
      <c r="D500" s="94">
        <v>6</v>
      </c>
      <c r="E500" s="95" t="s">
        <v>691</v>
      </c>
      <c r="F500" s="98">
        <v>0</v>
      </c>
      <c r="G500" s="96">
        <v>5.2</v>
      </c>
      <c r="H500" s="96">
        <v>5.2</v>
      </c>
      <c r="I500" s="112">
        <f t="shared" si="10"/>
        <v>100</v>
      </c>
    </row>
    <row r="501" spans="1:9" ht="22.5" x14ac:dyDescent="0.2">
      <c r="A501" s="174" t="s">
        <v>27</v>
      </c>
      <c r="B501" s="175">
        <v>868</v>
      </c>
      <c r="C501" s="94">
        <v>10</v>
      </c>
      <c r="D501" s="94">
        <v>6</v>
      </c>
      <c r="E501" s="95" t="s">
        <v>691</v>
      </c>
      <c r="F501" s="98" t="s">
        <v>25</v>
      </c>
      <c r="G501" s="96">
        <v>5.2</v>
      </c>
      <c r="H501" s="96">
        <v>5.2</v>
      </c>
      <c r="I501" s="112">
        <f t="shared" si="10"/>
        <v>100</v>
      </c>
    </row>
    <row r="502" spans="1:9" x14ac:dyDescent="0.2">
      <c r="A502" s="174" t="s">
        <v>373</v>
      </c>
      <c r="B502" s="175">
        <v>878</v>
      </c>
      <c r="C502" s="94">
        <v>0</v>
      </c>
      <c r="D502" s="94">
        <v>0</v>
      </c>
      <c r="E502" s="95">
        <v>0</v>
      </c>
      <c r="F502" s="98">
        <v>0</v>
      </c>
      <c r="G502" s="96">
        <v>286145.5</v>
      </c>
      <c r="H502" s="96">
        <v>253764</v>
      </c>
      <c r="I502" s="112">
        <f t="shared" si="10"/>
        <v>88.683554345603895</v>
      </c>
    </row>
    <row r="503" spans="1:9" x14ac:dyDescent="0.2">
      <c r="A503" s="174" t="s">
        <v>329</v>
      </c>
      <c r="B503" s="175">
        <v>878</v>
      </c>
      <c r="C503" s="94">
        <v>3</v>
      </c>
      <c r="D503" s="94">
        <v>0</v>
      </c>
      <c r="E503" s="95">
        <v>0</v>
      </c>
      <c r="F503" s="98">
        <v>0</v>
      </c>
      <c r="G503" s="96">
        <v>582.29999999999995</v>
      </c>
      <c r="H503" s="96">
        <v>328.8</v>
      </c>
      <c r="I503" s="112">
        <f t="shared" si="10"/>
        <v>56.465739309634209</v>
      </c>
    </row>
    <row r="504" spans="1:9" ht="22.5" x14ac:dyDescent="0.2">
      <c r="A504" s="174" t="s">
        <v>328</v>
      </c>
      <c r="B504" s="175">
        <v>878</v>
      </c>
      <c r="C504" s="94">
        <v>3</v>
      </c>
      <c r="D504" s="94">
        <v>9</v>
      </c>
      <c r="E504" s="95">
        <v>0</v>
      </c>
      <c r="F504" s="98">
        <v>0</v>
      </c>
      <c r="G504" s="96">
        <v>582.29999999999995</v>
      </c>
      <c r="H504" s="96">
        <v>328.8</v>
      </c>
      <c r="I504" s="112">
        <f t="shared" si="10"/>
        <v>56.465739309634209</v>
      </c>
    </row>
    <row r="505" spans="1:9" x14ac:dyDescent="0.2">
      <c r="A505" s="174" t="s">
        <v>182</v>
      </c>
      <c r="B505" s="175">
        <v>878</v>
      </c>
      <c r="C505" s="94">
        <v>3</v>
      </c>
      <c r="D505" s="94">
        <v>9</v>
      </c>
      <c r="E505" s="95" t="s">
        <v>181</v>
      </c>
      <c r="F505" s="98">
        <v>0</v>
      </c>
      <c r="G505" s="96">
        <v>582.29999999999995</v>
      </c>
      <c r="H505" s="96">
        <v>328.8</v>
      </c>
      <c r="I505" s="112">
        <f t="shared" si="10"/>
        <v>56.465739309634209</v>
      </c>
    </row>
    <row r="506" spans="1:9" ht="22.5" x14ac:dyDescent="0.2">
      <c r="A506" s="174" t="s">
        <v>327</v>
      </c>
      <c r="B506" s="175">
        <v>878</v>
      </c>
      <c r="C506" s="94">
        <v>3</v>
      </c>
      <c r="D506" s="94">
        <v>9</v>
      </c>
      <c r="E506" s="95" t="s">
        <v>326</v>
      </c>
      <c r="F506" s="98">
        <v>0</v>
      </c>
      <c r="G506" s="96">
        <v>582.29999999999995</v>
      </c>
      <c r="H506" s="96">
        <v>328.8</v>
      </c>
      <c r="I506" s="112">
        <f t="shared" si="10"/>
        <v>56.465739309634209</v>
      </c>
    </row>
    <row r="507" spans="1:9" ht="33.75" x14ac:dyDescent="0.2">
      <c r="A507" s="174" t="s">
        <v>325</v>
      </c>
      <c r="B507" s="175">
        <v>878</v>
      </c>
      <c r="C507" s="94">
        <v>3</v>
      </c>
      <c r="D507" s="94">
        <v>9</v>
      </c>
      <c r="E507" s="95" t="s">
        <v>324</v>
      </c>
      <c r="F507" s="98">
        <v>0</v>
      </c>
      <c r="G507" s="96">
        <v>582.29999999999995</v>
      </c>
      <c r="H507" s="96">
        <v>328.8</v>
      </c>
      <c r="I507" s="112">
        <f t="shared" si="10"/>
        <v>56.465739309634209</v>
      </c>
    </row>
    <row r="508" spans="1:9" ht="22.5" x14ac:dyDescent="0.2">
      <c r="A508" s="174" t="s">
        <v>27</v>
      </c>
      <c r="B508" s="175">
        <v>878</v>
      </c>
      <c r="C508" s="94">
        <v>3</v>
      </c>
      <c r="D508" s="94">
        <v>9</v>
      </c>
      <c r="E508" s="95" t="s">
        <v>324</v>
      </c>
      <c r="F508" s="98" t="s">
        <v>25</v>
      </c>
      <c r="G508" s="96">
        <v>582.29999999999995</v>
      </c>
      <c r="H508" s="96">
        <v>328.8</v>
      </c>
      <c r="I508" s="112">
        <f t="shared" si="10"/>
        <v>56.465739309634209</v>
      </c>
    </row>
    <row r="509" spans="1:9" x14ac:dyDescent="0.2">
      <c r="A509" s="174" t="s">
        <v>322</v>
      </c>
      <c r="B509" s="175">
        <v>878</v>
      </c>
      <c r="C509" s="94">
        <v>4</v>
      </c>
      <c r="D509" s="94">
        <v>0</v>
      </c>
      <c r="E509" s="95">
        <v>0</v>
      </c>
      <c r="F509" s="98">
        <v>0</v>
      </c>
      <c r="G509" s="96">
        <v>90020</v>
      </c>
      <c r="H509" s="96">
        <v>85598.9</v>
      </c>
      <c r="I509" s="112">
        <f t="shared" si="10"/>
        <v>95.088758053765815</v>
      </c>
    </row>
    <row r="510" spans="1:9" x14ac:dyDescent="0.2">
      <c r="A510" s="174" t="s">
        <v>318</v>
      </c>
      <c r="B510" s="175">
        <v>878</v>
      </c>
      <c r="C510" s="94">
        <v>4</v>
      </c>
      <c r="D510" s="94">
        <v>8</v>
      </c>
      <c r="E510" s="95">
        <v>0</v>
      </c>
      <c r="F510" s="98">
        <v>0</v>
      </c>
      <c r="G510" s="96">
        <v>5802.5</v>
      </c>
      <c r="H510" s="96">
        <v>4017.9</v>
      </c>
      <c r="I510" s="112">
        <f t="shared" si="10"/>
        <v>69.24429125376993</v>
      </c>
    </row>
    <row r="511" spans="1:9" ht="22.5" x14ac:dyDescent="0.2">
      <c r="A511" s="174" t="s">
        <v>100</v>
      </c>
      <c r="B511" s="175">
        <v>878</v>
      </c>
      <c r="C511" s="94">
        <v>4</v>
      </c>
      <c r="D511" s="94">
        <v>8</v>
      </c>
      <c r="E511" s="95" t="s">
        <v>99</v>
      </c>
      <c r="F511" s="98">
        <v>0</v>
      </c>
      <c r="G511" s="96">
        <v>5802.5</v>
      </c>
      <c r="H511" s="96">
        <v>4017.9</v>
      </c>
      <c r="I511" s="112">
        <f t="shared" si="10"/>
        <v>69.24429125376993</v>
      </c>
    </row>
    <row r="512" spans="1:9" ht="22.5" x14ac:dyDescent="0.2">
      <c r="A512" s="174" t="s">
        <v>317</v>
      </c>
      <c r="B512" s="175">
        <v>878</v>
      </c>
      <c r="C512" s="94">
        <v>4</v>
      </c>
      <c r="D512" s="94">
        <v>8</v>
      </c>
      <c r="E512" s="95" t="s">
        <v>316</v>
      </c>
      <c r="F512" s="98">
        <v>0</v>
      </c>
      <c r="G512" s="96">
        <v>5802.5</v>
      </c>
      <c r="H512" s="96">
        <v>4017.9</v>
      </c>
      <c r="I512" s="112">
        <f t="shared" si="10"/>
        <v>69.24429125376993</v>
      </c>
    </row>
    <row r="513" spans="1:11" ht="22.5" x14ac:dyDescent="0.2">
      <c r="A513" s="174" t="s">
        <v>315</v>
      </c>
      <c r="B513" s="175">
        <v>878</v>
      </c>
      <c r="C513" s="94">
        <v>4</v>
      </c>
      <c r="D513" s="94">
        <v>8</v>
      </c>
      <c r="E513" s="95" t="s">
        <v>314</v>
      </c>
      <c r="F513" s="98">
        <v>0</v>
      </c>
      <c r="G513" s="96">
        <v>5448.9</v>
      </c>
      <c r="H513" s="96">
        <v>3664.3</v>
      </c>
      <c r="I513" s="112">
        <f t="shared" si="10"/>
        <v>67.248435464038621</v>
      </c>
    </row>
    <row r="514" spans="1:11" ht="22.5" x14ac:dyDescent="0.2">
      <c r="A514" s="174" t="s">
        <v>191</v>
      </c>
      <c r="B514" s="175">
        <v>878</v>
      </c>
      <c r="C514" s="94">
        <v>4</v>
      </c>
      <c r="D514" s="94">
        <v>8</v>
      </c>
      <c r="E514" s="95" t="s">
        <v>314</v>
      </c>
      <c r="F514" s="98" t="s">
        <v>189</v>
      </c>
      <c r="G514" s="96">
        <v>5448.9</v>
      </c>
      <c r="H514" s="96">
        <v>3664.3</v>
      </c>
      <c r="I514" s="112">
        <f t="shared" si="10"/>
        <v>67.248435464038621</v>
      </c>
    </row>
    <row r="515" spans="1:11" x14ac:dyDescent="0.2">
      <c r="A515" s="174" t="s">
        <v>313</v>
      </c>
      <c r="B515" s="175">
        <v>878</v>
      </c>
      <c r="C515" s="94">
        <v>4</v>
      </c>
      <c r="D515" s="94">
        <v>8</v>
      </c>
      <c r="E515" s="95" t="s">
        <v>312</v>
      </c>
      <c r="F515" s="98">
        <v>0</v>
      </c>
      <c r="G515" s="96">
        <v>111</v>
      </c>
      <c r="H515" s="96">
        <v>111</v>
      </c>
      <c r="I515" s="112">
        <f t="shared" si="10"/>
        <v>100</v>
      </c>
    </row>
    <row r="516" spans="1:11" ht="22.5" x14ac:dyDescent="0.2">
      <c r="A516" s="174" t="s">
        <v>27</v>
      </c>
      <c r="B516" s="175">
        <v>878</v>
      </c>
      <c r="C516" s="94">
        <v>4</v>
      </c>
      <c r="D516" s="94">
        <v>8</v>
      </c>
      <c r="E516" s="95" t="s">
        <v>312</v>
      </c>
      <c r="F516" s="98" t="s">
        <v>25</v>
      </c>
      <c r="G516" s="96">
        <v>111</v>
      </c>
      <c r="H516" s="96">
        <v>111</v>
      </c>
      <c r="I516" s="112">
        <f t="shared" si="10"/>
        <v>100</v>
      </c>
    </row>
    <row r="517" spans="1:11" ht="33.75" x14ac:dyDescent="0.2">
      <c r="A517" s="174" t="s">
        <v>311</v>
      </c>
      <c r="B517" s="175">
        <v>878</v>
      </c>
      <c r="C517" s="94">
        <v>4</v>
      </c>
      <c r="D517" s="94">
        <v>8</v>
      </c>
      <c r="E517" s="95" t="s">
        <v>310</v>
      </c>
      <c r="F517" s="98">
        <v>0</v>
      </c>
      <c r="G517" s="96">
        <v>242.6</v>
      </c>
      <c r="H517" s="96">
        <v>242.6</v>
      </c>
      <c r="I517" s="112">
        <f t="shared" si="10"/>
        <v>100</v>
      </c>
    </row>
    <row r="518" spans="1:11" ht="22.5" x14ac:dyDescent="0.2">
      <c r="A518" s="174" t="s">
        <v>27</v>
      </c>
      <c r="B518" s="175">
        <v>878</v>
      </c>
      <c r="C518" s="94">
        <v>4</v>
      </c>
      <c r="D518" s="94">
        <v>8</v>
      </c>
      <c r="E518" s="95" t="s">
        <v>310</v>
      </c>
      <c r="F518" s="98" t="s">
        <v>25</v>
      </c>
      <c r="G518" s="96">
        <v>242.6</v>
      </c>
      <c r="H518" s="96">
        <v>242.6</v>
      </c>
      <c r="I518" s="112">
        <f t="shared" si="10"/>
        <v>100</v>
      </c>
      <c r="K518" s="97">
        <f>H404+H405+H514+H516+H518</f>
        <v>6124.6</v>
      </c>
    </row>
    <row r="519" spans="1:11" x14ac:dyDescent="0.2">
      <c r="A519" s="174" t="s">
        <v>309</v>
      </c>
      <c r="B519" s="175">
        <v>878</v>
      </c>
      <c r="C519" s="94">
        <v>4</v>
      </c>
      <c r="D519" s="94">
        <v>9</v>
      </c>
      <c r="E519" s="95">
        <v>0</v>
      </c>
      <c r="F519" s="98">
        <v>0</v>
      </c>
      <c r="G519" s="96">
        <v>86030.399999999994</v>
      </c>
      <c r="H519" s="96">
        <v>80479.100000000006</v>
      </c>
      <c r="I519" s="112">
        <f t="shared" si="10"/>
        <v>93.54728096114863</v>
      </c>
    </row>
    <row r="520" spans="1:11" ht="22.5" x14ac:dyDescent="0.2">
      <c r="A520" s="174" t="s">
        <v>100</v>
      </c>
      <c r="B520" s="175">
        <v>878</v>
      </c>
      <c r="C520" s="94">
        <v>4</v>
      </c>
      <c r="D520" s="94">
        <v>9</v>
      </c>
      <c r="E520" s="95" t="s">
        <v>99</v>
      </c>
      <c r="F520" s="98">
        <v>0</v>
      </c>
      <c r="G520" s="96">
        <v>82465.600000000006</v>
      </c>
      <c r="H520" s="96">
        <v>80059.100000000006</v>
      </c>
      <c r="I520" s="112">
        <f t="shared" si="10"/>
        <v>97.0818135076929</v>
      </c>
    </row>
    <row r="521" spans="1:11" x14ac:dyDescent="0.2">
      <c r="A521" s="174" t="s">
        <v>308</v>
      </c>
      <c r="B521" s="175">
        <v>878</v>
      </c>
      <c r="C521" s="94">
        <v>4</v>
      </c>
      <c r="D521" s="94">
        <v>9</v>
      </c>
      <c r="E521" s="95" t="s">
        <v>307</v>
      </c>
      <c r="F521" s="98">
        <v>0</v>
      </c>
      <c r="G521" s="96">
        <v>85610.4</v>
      </c>
      <c r="H521" s="96">
        <v>80059.100000000006</v>
      </c>
      <c r="I521" s="112">
        <f t="shared" si="10"/>
        <v>93.515624269948532</v>
      </c>
    </row>
    <row r="522" spans="1:11" x14ac:dyDescent="0.2">
      <c r="A522" s="174" t="s">
        <v>306</v>
      </c>
      <c r="B522" s="175">
        <v>878</v>
      </c>
      <c r="C522" s="94">
        <v>4</v>
      </c>
      <c r="D522" s="94">
        <v>9</v>
      </c>
      <c r="E522" s="95" t="s">
        <v>305</v>
      </c>
      <c r="F522" s="98">
        <v>0</v>
      </c>
      <c r="G522" s="96">
        <v>5485.4</v>
      </c>
      <c r="H522" s="96">
        <v>5485.4</v>
      </c>
      <c r="I522" s="112">
        <f t="shared" si="10"/>
        <v>100</v>
      </c>
    </row>
    <row r="523" spans="1:11" ht="22.5" x14ac:dyDescent="0.2">
      <c r="A523" s="174" t="s">
        <v>191</v>
      </c>
      <c r="B523" s="175">
        <v>878</v>
      </c>
      <c r="C523" s="94">
        <v>4</v>
      </c>
      <c r="D523" s="94">
        <v>9</v>
      </c>
      <c r="E523" s="95" t="s">
        <v>305</v>
      </c>
      <c r="F523" s="98" t="s">
        <v>189</v>
      </c>
      <c r="G523" s="96">
        <v>5485.4</v>
      </c>
      <c r="H523" s="96">
        <v>5485.4</v>
      </c>
      <c r="I523" s="112">
        <f t="shared" si="10"/>
        <v>100</v>
      </c>
    </row>
    <row r="524" spans="1:11" x14ac:dyDescent="0.2">
      <c r="A524" s="174" t="s">
        <v>304</v>
      </c>
      <c r="B524" s="175">
        <v>878</v>
      </c>
      <c r="C524" s="94">
        <v>4</v>
      </c>
      <c r="D524" s="94">
        <v>9</v>
      </c>
      <c r="E524" s="95" t="s">
        <v>303</v>
      </c>
      <c r="F524" s="98">
        <v>0</v>
      </c>
      <c r="G524" s="96">
        <v>10698.9</v>
      </c>
      <c r="H524" s="96">
        <v>9390.9</v>
      </c>
      <c r="I524" s="112">
        <f t="shared" si="10"/>
        <v>87.774444101730083</v>
      </c>
    </row>
    <row r="525" spans="1:11" ht="22.5" x14ac:dyDescent="0.2">
      <c r="A525" s="174" t="s">
        <v>191</v>
      </c>
      <c r="B525" s="175">
        <v>878</v>
      </c>
      <c r="C525" s="94">
        <v>4</v>
      </c>
      <c r="D525" s="94">
        <v>9</v>
      </c>
      <c r="E525" s="95" t="s">
        <v>303</v>
      </c>
      <c r="F525" s="98" t="s">
        <v>189</v>
      </c>
      <c r="G525" s="96">
        <v>10698.9</v>
      </c>
      <c r="H525" s="96">
        <v>9390.9</v>
      </c>
      <c r="I525" s="112">
        <f t="shared" si="10"/>
        <v>87.774444101730083</v>
      </c>
    </row>
    <row r="526" spans="1:11" x14ac:dyDescent="0.2">
      <c r="A526" s="174" t="s">
        <v>302</v>
      </c>
      <c r="B526" s="175">
        <v>878</v>
      </c>
      <c r="C526" s="94">
        <v>4</v>
      </c>
      <c r="D526" s="94">
        <v>9</v>
      </c>
      <c r="E526" s="95" t="s">
        <v>301</v>
      </c>
      <c r="F526" s="98">
        <v>0</v>
      </c>
      <c r="G526" s="96">
        <v>2641.9</v>
      </c>
      <c r="H526" s="96">
        <v>2641.9</v>
      </c>
      <c r="I526" s="112">
        <f t="shared" si="10"/>
        <v>100</v>
      </c>
    </row>
    <row r="527" spans="1:11" ht="22.5" x14ac:dyDescent="0.2">
      <c r="A527" s="174" t="s">
        <v>191</v>
      </c>
      <c r="B527" s="175">
        <v>878</v>
      </c>
      <c r="C527" s="94">
        <v>4</v>
      </c>
      <c r="D527" s="94">
        <v>9</v>
      </c>
      <c r="E527" s="95" t="s">
        <v>301</v>
      </c>
      <c r="F527" s="98" t="s">
        <v>189</v>
      </c>
      <c r="G527" s="96">
        <v>2641.9</v>
      </c>
      <c r="H527" s="96">
        <v>2641.9</v>
      </c>
      <c r="I527" s="112">
        <f t="shared" si="10"/>
        <v>100</v>
      </c>
    </row>
    <row r="528" spans="1:11" x14ac:dyDescent="0.2">
      <c r="A528" s="174" t="s">
        <v>300</v>
      </c>
      <c r="B528" s="175">
        <v>878</v>
      </c>
      <c r="C528" s="94">
        <v>4</v>
      </c>
      <c r="D528" s="94">
        <v>9</v>
      </c>
      <c r="E528" s="95" t="s">
        <v>299</v>
      </c>
      <c r="F528" s="98">
        <v>0</v>
      </c>
      <c r="G528" s="96">
        <v>3650.5</v>
      </c>
      <c r="H528" s="96">
        <v>3378.7</v>
      </c>
      <c r="I528" s="112">
        <f t="shared" si="10"/>
        <v>92.554444596630589</v>
      </c>
    </row>
    <row r="529" spans="1:11" ht="22.5" x14ac:dyDescent="0.2">
      <c r="A529" s="174" t="s">
        <v>191</v>
      </c>
      <c r="B529" s="175">
        <v>878</v>
      </c>
      <c r="C529" s="94">
        <v>4</v>
      </c>
      <c r="D529" s="94">
        <v>9</v>
      </c>
      <c r="E529" s="95" t="s">
        <v>299</v>
      </c>
      <c r="F529" s="98" t="s">
        <v>189</v>
      </c>
      <c r="G529" s="96">
        <v>3650.5</v>
      </c>
      <c r="H529" s="96">
        <v>3378.7</v>
      </c>
      <c r="I529" s="112">
        <f t="shared" si="10"/>
        <v>92.554444596630589</v>
      </c>
    </row>
    <row r="530" spans="1:11" x14ac:dyDescent="0.2">
      <c r="A530" s="174" t="s">
        <v>298</v>
      </c>
      <c r="B530" s="175">
        <v>878</v>
      </c>
      <c r="C530" s="94">
        <v>4</v>
      </c>
      <c r="D530" s="94">
        <v>9</v>
      </c>
      <c r="E530" s="95" t="s">
        <v>297</v>
      </c>
      <c r="F530" s="98">
        <v>0</v>
      </c>
      <c r="G530" s="96">
        <v>2112.3000000000002</v>
      </c>
      <c r="H530" s="96">
        <v>2112.3000000000002</v>
      </c>
      <c r="I530" s="112">
        <f t="shared" si="10"/>
        <v>100</v>
      </c>
    </row>
    <row r="531" spans="1:11" ht="22.5" x14ac:dyDescent="0.2">
      <c r="A531" s="174" t="s">
        <v>191</v>
      </c>
      <c r="B531" s="175">
        <v>878</v>
      </c>
      <c r="C531" s="94">
        <v>4</v>
      </c>
      <c r="D531" s="94">
        <v>9</v>
      </c>
      <c r="E531" s="95" t="s">
        <v>297</v>
      </c>
      <c r="F531" s="98" t="s">
        <v>189</v>
      </c>
      <c r="G531" s="96">
        <v>2112.3000000000002</v>
      </c>
      <c r="H531" s="96">
        <v>2112.3000000000002</v>
      </c>
      <c r="I531" s="112">
        <f t="shared" si="10"/>
        <v>100</v>
      </c>
    </row>
    <row r="532" spans="1:11" ht="22.5" x14ac:dyDescent="0.2">
      <c r="A532" s="174" t="s">
        <v>633</v>
      </c>
      <c r="B532" s="175">
        <v>878</v>
      </c>
      <c r="C532" s="94">
        <v>4</v>
      </c>
      <c r="D532" s="94">
        <v>9</v>
      </c>
      <c r="E532" s="95" t="s">
        <v>634</v>
      </c>
      <c r="F532" s="98">
        <v>0</v>
      </c>
      <c r="G532" s="96">
        <v>1320</v>
      </c>
      <c r="H532" s="96">
        <v>870</v>
      </c>
      <c r="I532" s="112">
        <f t="shared" si="10"/>
        <v>65.909090909090907</v>
      </c>
    </row>
    <row r="533" spans="1:11" ht="22.5" x14ac:dyDescent="0.2">
      <c r="A533" s="174" t="s">
        <v>27</v>
      </c>
      <c r="B533" s="175">
        <v>878</v>
      </c>
      <c r="C533" s="94">
        <v>4</v>
      </c>
      <c r="D533" s="94">
        <v>9</v>
      </c>
      <c r="E533" s="95" t="s">
        <v>634</v>
      </c>
      <c r="F533" s="98" t="s">
        <v>25</v>
      </c>
      <c r="G533" s="96">
        <v>1320</v>
      </c>
      <c r="H533" s="96">
        <v>870</v>
      </c>
      <c r="I533" s="112">
        <f t="shared" si="10"/>
        <v>65.909090909090907</v>
      </c>
    </row>
    <row r="534" spans="1:11" ht="22.5" x14ac:dyDescent="0.2">
      <c r="A534" s="174" t="s">
        <v>296</v>
      </c>
      <c r="B534" s="175">
        <v>878</v>
      </c>
      <c r="C534" s="94">
        <v>4</v>
      </c>
      <c r="D534" s="94">
        <v>9</v>
      </c>
      <c r="E534" s="95" t="s">
        <v>295</v>
      </c>
      <c r="F534" s="98">
        <v>0</v>
      </c>
      <c r="G534" s="96">
        <v>54556.6</v>
      </c>
      <c r="H534" s="96">
        <v>54179.9</v>
      </c>
      <c r="I534" s="112">
        <f t="shared" ref="I534:I589" si="11">H534/G534*100</f>
        <v>99.309524420510073</v>
      </c>
    </row>
    <row r="535" spans="1:11" ht="22.5" x14ac:dyDescent="0.2">
      <c r="A535" s="174" t="s">
        <v>232</v>
      </c>
      <c r="B535" s="175">
        <v>878</v>
      </c>
      <c r="C535" s="94">
        <v>4</v>
      </c>
      <c r="D535" s="94">
        <v>9</v>
      </c>
      <c r="E535" s="95" t="s">
        <v>295</v>
      </c>
      <c r="F535" s="98" t="s">
        <v>230</v>
      </c>
      <c r="G535" s="96">
        <v>54556.6</v>
      </c>
      <c r="H535" s="96">
        <v>54179.9</v>
      </c>
      <c r="I535" s="112">
        <f t="shared" si="11"/>
        <v>99.309524420510073</v>
      </c>
    </row>
    <row r="536" spans="1:11" ht="22.5" x14ac:dyDescent="0.2">
      <c r="A536" s="174" t="s">
        <v>717</v>
      </c>
      <c r="B536" s="175">
        <v>878</v>
      </c>
      <c r="C536" s="94">
        <v>4</v>
      </c>
      <c r="D536" s="94">
        <v>9</v>
      </c>
      <c r="E536" s="95" t="s">
        <v>718</v>
      </c>
      <c r="F536" s="98">
        <v>0</v>
      </c>
      <c r="G536" s="96">
        <v>5144.8</v>
      </c>
      <c r="H536" s="96">
        <v>2000</v>
      </c>
      <c r="I536" s="112">
        <f t="shared" si="11"/>
        <v>38.874203078836885</v>
      </c>
    </row>
    <row r="537" spans="1:11" ht="22.5" x14ac:dyDescent="0.2">
      <c r="A537" s="174" t="s">
        <v>232</v>
      </c>
      <c r="B537" s="175">
        <v>878</v>
      </c>
      <c r="C537" s="94">
        <v>4</v>
      </c>
      <c r="D537" s="94">
        <v>9</v>
      </c>
      <c r="E537" s="95" t="s">
        <v>718</v>
      </c>
      <c r="F537" s="98" t="s">
        <v>230</v>
      </c>
      <c r="G537" s="96">
        <v>5144.8</v>
      </c>
      <c r="H537" s="96">
        <v>2000</v>
      </c>
      <c r="I537" s="112">
        <f t="shared" si="11"/>
        <v>38.874203078836885</v>
      </c>
      <c r="K537" s="97"/>
    </row>
    <row r="538" spans="1:11" x14ac:dyDescent="0.2">
      <c r="A538" s="174" t="s">
        <v>182</v>
      </c>
      <c r="B538" s="175">
        <v>878</v>
      </c>
      <c r="C538" s="94">
        <v>4</v>
      </c>
      <c r="D538" s="94">
        <v>9</v>
      </c>
      <c r="E538" s="95" t="s">
        <v>181</v>
      </c>
      <c r="F538" s="98">
        <v>0</v>
      </c>
      <c r="G538" s="96">
        <v>420</v>
      </c>
      <c r="H538" s="96">
        <v>420</v>
      </c>
      <c r="I538" s="112">
        <f t="shared" si="11"/>
        <v>100</v>
      </c>
    </row>
    <row r="539" spans="1:11" ht="22.5" x14ac:dyDescent="0.2">
      <c r="A539" s="174" t="s">
        <v>294</v>
      </c>
      <c r="B539" s="175">
        <v>878</v>
      </c>
      <c r="C539" s="94">
        <v>4</v>
      </c>
      <c r="D539" s="94">
        <v>9</v>
      </c>
      <c r="E539" s="95" t="s">
        <v>293</v>
      </c>
      <c r="F539" s="98">
        <v>0</v>
      </c>
      <c r="G539" s="96">
        <v>420</v>
      </c>
      <c r="H539" s="96">
        <v>420</v>
      </c>
      <c r="I539" s="112">
        <f t="shared" si="11"/>
        <v>100</v>
      </c>
    </row>
    <row r="540" spans="1:11" ht="22.5" x14ac:dyDescent="0.2">
      <c r="A540" s="174" t="s">
        <v>292</v>
      </c>
      <c r="B540" s="175">
        <v>878</v>
      </c>
      <c r="C540" s="94">
        <v>4</v>
      </c>
      <c r="D540" s="94">
        <v>9</v>
      </c>
      <c r="E540" s="95" t="s">
        <v>291</v>
      </c>
      <c r="F540" s="98">
        <v>0</v>
      </c>
      <c r="G540" s="96">
        <v>420</v>
      </c>
      <c r="H540" s="96">
        <v>420</v>
      </c>
      <c r="I540" s="112">
        <f t="shared" si="11"/>
        <v>100</v>
      </c>
    </row>
    <row r="541" spans="1:11" ht="22.5" x14ac:dyDescent="0.2">
      <c r="A541" s="174" t="s">
        <v>191</v>
      </c>
      <c r="B541" s="175">
        <v>878</v>
      </c>
      <c r="C541" s="94">
        <v>4</v>
      </c>
      <c r="D541" s="94">
        <v>9</v>
      </c>
      <c r="E541" s="95" t="s">
        <v>291</v>
      </c>
      <c r="F541" s="98" t="s">
        <v>189</v>
      </c>
      <c r="G541" s="96">
        <v>420</v>
      </c>
      <c r="H541" s="96">
        <v>420</v>
      </c>
      <c r="I541" s="112">
        <f t="shared" si="11"/>
        <v>100</v>
      </c>
    </row>
    <row r="542" spans="1:11" x14ac:dyDescent="0.2">
      <c r="A542" s="174" t="s">
        <v>290</v>
      </c>
      <c r="B542" s="175">
        <v>878</v>
      </c>
      <c r="C542" s="94">
        <v>4</v>
      </c>
      <c r="D542" s="94">
        <v>12</v>
      </c>
      <c r="E542" s="95">
        <v>0</v>
      </c>
      <c r="F542" s="98">
        <v>0</v>
      </c>
      <c r="G542" s="96">
        <v>1331.9</v>
      </c>
      <c r="H542" s="96">
        <v>1101.9000000000001</v>
      </c>
      <c r="I542" s="112">
        <f t="shared" si="11"/>
        <v>82.731436294016063</v>
      </c>
    </row>
    <row r="543" spans="1:11" ht="22.5" x14ac:dyDescent="0.2">
      <c r="A543" s="174" t="s">
        <v>100</v>
      </c>
      <c r="B543" s="175">
        <v>878</v>
      </c>
      <c r="C543" s="94">
        <v>4</v>
      </c>
      <c r="D543" s="94">
        <v>12</v>
      </c>
      <c r="E543" s="95" t="s">
        <v>99</v>
      </c>
      <c r="F543" s="98">
        <v>0</v>
      </c>
      <c r="G543" s="96">
        <v>1331.9</v>
      </c>
      <c r="H543" s="96">
        <v>1101.9000000000001</v>
      </c>
      <c r="I543" s="112">
        <f t="shared" si="11"/>
        <v>82.731436294016063</v>
      </c>
    </row>
    <row r="544" spans="1:11" x14ac:dyDescent="0.2">
      <c r="A544" s="174" t="s">
        <v>259</v>
      </c>
      <c r="B544" s="175">
        <v>878</v>
      </c>
      <c r="C544" s="94">
        <v>4</v>
      </c>
      <c r="D544" s="94">
        <v>12</v>
      </c>
      <c r="E544" s="95" t="s">
        <v>258</v>
      </c>
      <c r="F544" s="98">
        <v>0</v>
      </c>
      <c r="G544" s="96">
        <v>1331.9</v>
      </c>
      <c r="H544" s="96">
        <v>1101.9000000000001</v>
      </c>
      <c r="I544" s="112">
        <f t="shared" si="11"/>
        <v>82.731436294016063</v>
      </c>
    </row>
    <row r="545" spans="1:11" ht="22.5" x14ac:dyDescent="0.2">
      <c r="A545" s="174" t="s">
        <v>257</v>
      </c>
      <c r="B545" s="175">
        <v>878</v>
      </c>
      <c r="C545" s="94">
        <v>4</v>
      </c>
      <c r="D545" s="94">
        <v>12</v>
      </c>
      <c r="E545" s="95" t="s">
        <v>256</v>
      </c>
      <c r="F545" s="98">
        <v>0</v>
      </c>
      <c r="G545" s="96">
        <v>1331.9</v>
      </c>
      <c r="H545" s="96">
        <v>1101.9000000000001</v>
      </c>
      <c r="I545" s="112">
        <f t="shared" si="11"/>
        <v>82.731436294016063</v>
      </c>
    </row>
    <row r="546" spans="1:11" ht="22.5" x14ac:dyDescent="0.2">
      <c r="A546" s="174" t="s">
        <v>27</v>
      </c>
      <c r="B546" s="175">
        <v>878</v>
      </c>
      <c r="C546" s="94">
        <v>4</v>
      </c>
      <c r="D546" s="94">
        <v>12</v>
      </c>
      <c r="E546" s="95" t="s">
        <v>256</v>
      </c>
      <c r="F546" s="98" t="s">
        <v>25</v>
      </c>
      <c r="G546" s="96">
        <v>1331.9</v>
      </c>
      <c r="H546" s="96">
        <v>1101.9000000000001</v>
      </c>
      <c r="I546" s="112">
        <f t="shared" si="11"/>
        <v>82.731436294016063</v>
      </c>
    </row>
    <row r="547" spans="1:11" x14ac:dyDescent="0.2">
      <c r="A547" s="174" t="s">
        <v>253</v>
      </c>
      <c r="B547" s="175">
        <v>878</v>
      </c>
      <c r="C547" s="94">
        <v>5</v>
      </c>
      <c r="D547" s="94">
        <v>0</v>
      </c>
      <c r="E547" s="95">
        <v>0</v>
      </c>
      <c r="F547" s="98">
        <v>0</v>
      </c>
      <c r="G547" s="96">
        <v>195543.2</v>
      </c>
      <c r="H547" s="96">
        <v>167836.3</v>
      </c>
      <c r="I547" s="112">
        <f t="shared" si="11"/>
        <v>85.830803628047406</v>
      </c>
    </row>
    <row r="548" spans="1:11" x14ac:dyDescent="0.2">
      <c r="A548" s="174" t="s">
        <v>252</v>
      </c>
      <c r="B548" s="175">
        <v>878</v>
      </c>
      <c r="C548" s="94">
        <v>5</v>
      </c>
      <c r="D548" s="94">
        <v>1</v>
      </c>
      <c r="E548" s="95">
        <v>0</v>
      </c>
      <c r="F548" s="98">
        <v>0</v>
      </c>
      <c r="G548" s="96">
        <v>31098.5</v>
      </c>
      <c r="H548" s="96">
        <v>22933.3</v>
      </c>
      <c r="I548" s="112">
        <f t="shared" si="11"/>
        <v>73.744071257456142</v>
      </c>
    </row>
    <row r="549" spans="1:11" ht="22.5" x14ac:dyDescent="0.2">
      <c r="A549" s="174" t="s">
        <v>100</v>
      </c>
      <c r="B549" s="175">
        <v>878</v>
      </c>
      <c r="C549" s="94">
        <v>5</v>
      </c>
      <c r="D549" s="94">
        <v>1</v>
      </c>
      <c r="E549" s="95" t="s">
        <v>99</v>
      </c>
      <c r="F549" s="98">
        <v>0</v>
      </c>
      <c r="G549" s="96">
        <v>31058.1</v>
      </c>
      <c r="H549" s="96">
        <v>22892.9</v>
      </c>
      <c r="I549" s="112">
        <f t="shared" si="11"/>
        <v>73.709917863616909</v>
      </c>
    </row>
    <row r="550" spans="1:11" ht="22.5" x14ac:dyDescent="0.2">
      <c r="A550" s="174" t="s">
        <v>200</v>
      </c>
      <c r="B550" s="175">
        <v>878</v>
      </c>
      <c r="C550" s="94">
        <v>5</v>
      </c>
      <c r="D550" s="94">
        <v>1</v>
      </c>
      <c r="E550" s="95" t="s">
        <v>199</v>
      </c>
      <c r="F550" s="98">
        <v>0</v>
      </c>
      <c r="G550" s="96">
        <v>31058.1</v>
      </c>
      <c r="H550" s="96">
        <v>22892.9</v>
      </c>
      <c r="I550" s="112">
        <f t="shared" si="11"/>
        <v>73.709917863616909</v>
      </c>
    </row>
    <row r="551" spans="1:11" x14ac:dyDescent="0.2">
      <c r="A551" s="174" t="s">
        <v>251</v>
      </c>
      <c r="B551" s="175">
        <v>878</v>
      </c>
      <c r="C551" s="94">
        <v>5</v>
      </c>
      <c r="D551" s="94">
        <v>1</v>
      </c>
      <c r="E551" s="95" t="s">
        <v>250</v>
      </c>
      <c r="F551" s="98">
        <v>0</v>
      </c>
      <c r="G551" s="96">
        <v>7884.4</v>
      </c>
      <c r="H551" s="96">
        <v>6974.4</v>
      </c>
      <c r="I551" s="112">
        <f t="shared" si="11"/>
        <v>88.45822129775253</v>
      </c>
    </row>
    <row r="552" spans="1:11" ht="22.5" x14ac:dyDescent="0.2">
      <c r="A552" s="174" t="s">
        <v>191</v>
      </c>
      <c r="B552" s="175">
        <v>878</v>
      </c>
      <c r="C552" s="94">
        <v>5</v>
      </c>
      <c r="D552" s="94">
        <v>1</v>
      </c>
      <c r="E552" s="95" t="s">
        <v>250</v>
      </c>
      <c r="F552" s="98" t="s">
        <v>189</v>
      </c>
      <c r="G552" s="96">
        <v>7884.4</v>
      </c>
      <c r="H552" s="96">
        <v>6974.4</v>
      </c>
      <c r="I552" s="112">
        <f t="shared" si="11"/>
        <v>88.45822129775253</v>
      </c>
      <c r="K552" s="97">
        <f>H552+H554+H556+H558+H559+H561+H563+H564+H698</f>
        <v>23152.899999999994</v>
      </c>
    </row>
    <row r="553" spans="1:11" x14ac:dyDescent="0.2">
      <c r="A553" s="174" t="s">
        <v>249</v>
      </c>
      <c r="B553" s="175">
        <v>878</v>
      </c>
      <c r="C553" s="94">
        <v>5</v>
      </c>
      <c r="D553" s="94">
        <v>1</v>
      </c>
      <c r="E553" s="95" t="s">
        <v>248</v>
      </c>
      <c r="F553" s="98">
        <v>0</v>
      </c>
      <c r="G553" s="96">
        <v>7130.5</v>
      </c>
      <c r="H553" s="96">
        <v>5830.5</v>
      </c>
      <c r="I553" s="112">
        <f t="shared" si="11"/>
        <v>81.768459434822233</v>
      </c>
    </row>
    <row r="554" spans="1:11" ht="22.5" x14ac:dyDescent="0.2">
      <c r="A554" s="174" t="s">
        <v>191</v>
      </c>
      <c r="B554" s="175">
        <v>878</v>
      </c>
      <c r="C554" s="94">
        <v>5</v>
      </c>
      <c r="D554" s="94">
        <v>1</v>
      </c>
      <c r="E554" s="95" t="s">
        <v>248</v>
      </c>
      <c r="F554" s="98" t="s">
        <v>189</v>
      </c>
      <c r="G554" s="96">
        <v>7130.5</v>
      </c>
      <c r="H554" s="96">
        <v>5830.5</v>
      </c>
      <c r="I554" s="112">
        <f t="shared" si="11"/>
        <v>81.768459434822233</v>
      </c>
    </row>
    <row r="555" spans="1:11" ht="45" x14ac:dyDescent="0.2">
      <c r="A555" s="174" t="s">
        <v>198</v>
      </c>
      <c r="B555" s="175">
        <v>878</v>
      </c>
      <c r="C555" s="94">
        <v>5</v>
      </c>
      <c r="D555" s="94">
        <v>1</v>
      </c>
      <c r="E555" s="95" t="s">
        <v>197</v>
      </c>
      <c r="F555" s="98">
        <v>0</v>
      </c>
      <c r="G555" s="96">
        <v>99.8</v>
      </c>
      <c r="H555" s="96">
        <v>99.8</v>
      </c>
      <c r="I555" s="112">
        <f t="shared" si="11"/>
        <v>100</v>
      </c>
    </row>
    <row r="556" spans="1:11" ht="22.5" x14ac:dyDescent="0.2">
      <c r="A556" s="174" t="s">
        <v>27</v>
      </c>
      <c r="B556" s="175">
        <v>878</v>
      </c>
      <c r="C556" s="94">
        <v>5</v>
      </c>
      <c r="D556" s="94">
        <v>1</v>
      </c>
      <c r="E556" s="95" t="s">
        <v>197</v>
      </c>
      <c r="F556" s="98" t="s">
        <v>25</v>
      </c>
      <c r="G556" s="96">
        <v>99.8</v>
      </c>
      <c r="H556" s="96">
        <v>99.8</v>
      </c>
      <c r="I556" s="112">
        <f t="shared" si="11"/>
        <v>100</v>
      </c>
    </row>
    <row r="557" spans="1:11" ht="22.5" x14ac:dyDescent="0.2">
      <c r="A557" s="174" t="s">
        <v>247</v>
      </c>
      <c r="B557" s="175">
        <v>878</v>
      </c>
      <c r="C557" s="94">
        <v>5</v>
      </c>
      <c r="D557" s="94">
        <v>1</v>
      </c>
      <c r="E557" s="95" t="s">
        <v>246</v>
      </c>
      <c r="F557" s="98">
        <v>0</v>
      </c>
      <c r="G557" s="96">
        <v>12067.1</v>
      </c>
      <c r="H557" s="96">
        <v>8120.7</v>
      </c>
      <c r="I557" s="112">
        <f t="shared" si="11"/>
        <v>67.296202070091411</v>
      </c>
    </row>
    <row r="558" spans="1:11" ht="22.5" x14ac:dyDescent="0.2">
      <c r="A558" s="174" t="s">
        <v>27</v>
      </c>
      <c r="B558" s="175">
        <v>878</v>
      </c>
      <c r="C558" s="94">
        <v>5</v>
      </c>
      <c r="D558" s="94">
        <v>1</v>
      </c>
      <c r="E558" s="95" t="s">
        <v>246</v>
      </c>
      <c r="F558" s="98" t="s">
        <v>25</v>
      </c>
      <c r="G558" s="96">
        <v>99.6</v>
      </c>
      <c r="H558" s="96">
        <v>99.5</v>
      </c>
      <c r="I558" s="112">
        <f t="shared" si="11"/>
        <v>99.899598393574308</v>
      </c>
    </row>
    <row r="559" spans="1:11" ht="22.5" x14ac:dyDescent="0.2">
      <c r="A559" s="174" t="s">
        <v>191</v>
      </c>
      <c r="B559" s="175">
        <v>878</v>
      </c>
      <c r="C559" s="94">
        <v>5</v>
      </c>
      <c r="D559" s="94">
        <v>1</v>
      </c>
      <c r="E559" s="95" t="s">
        <v>246</v>
      </c>
      <c r="F559" s="98" t="s">
        <v>189</v>
      </c>
      <c r="G559" s="96">
        <v>11967.5</v>
      </c>
      <c r="H559" s="96">
        <v>8021.2</v>
      </c>
      <c r="I559" s="112">
        <f t="shared" si="11"/>
        <v>67.024858993106335</v>
      </c>
    </row>
    <row r="560" spans="1:11" x14ac:dyDescent="0.2">
      <c r="A560" s="174" t="s">
        <v>245</v>
      </c>
      <c r="B560" s="175">
        <v>878</v>
      </c>
      <c r="C560" s="94">
        <v>5</v>
      </c>
      <c r="D560" s="94">
        <v>1</v>
      </c>
      <c r="E560" s="95" t="s">
        <v>244</v>
      </c>
      <c r="F560" s="98">
        <v>0</v>
      </c>
      <c r="G560" s="96">
        <v>2257.6</v>
      </c>
      <c r="H560" s="96">
        <v>537.1</v>
      </c>
      <c r="I560" s="112">
        <f t="shared" si="11"/>
        <v>23.79075124025514</v>
      </c>
    </row>
    <row r="561" spans="1:11" ht="22.5" x14ac:dyDescent="0.2">
      <c r="A561" s="174" t="s">
        <v>191</v>
      </c>
      <c r="B561" s="175">
        <v>878</v>
      </c>
      <c r="C561" s="94">
        <v>5</v>
      </c>
      <c r="D561" s="94">
        <v>1</v>
      </c>
      <c r="E561" s="95" t="s">
        <v>244</v>
      </c>
      <c r="F561" s="98" t="s">
        <v>189</v>
      </c>
      <c r="G561" s="96">
        <v>2257.6</v>
      </c>
      <c r="H561" s="96">
        <v>537.1</v>
      </c>
      <c r="I561" s="112">
        <f t="shared" si="11"/>
        <v>23.79075124025514</v>
      </c>
    </row>
    <row r="562" spans="1:11" x14ac:dyDescent="0.2">
      <c r="A562" s="174" t="s">
        <v>243</v>
      </c>
      <c r="B562" s="175">
        <v>878</v>
      </c>
      <c r="C562" s="94">
        <v>5</v>
      </c>
      <c r="D562" s="94">
        <v>1</v>
      </c>
      <c r="E562" s="95" t="s">
        <v>242</v>
      </c>
      <c r="F562" s="98">
        <v>0</v>
      </c>
      <c r="G562" s="96">
        <v>1618.7</v>
      </c>
      <c r="H562" s="96">
        <v>1330.4</v>
      </c>
      <c r="I562" s="112">
        <f t="shared" si="11"/>
        <v>82.189411255946126</v>
      </c>
    </row>
    <row r="563" spans="1:11" ht="22.5" x14ac:dyDescent="0.2">
      <c r="A563" s="174" t="s">
        <v>191</v>
      </c>
      <c r="B563" s="175">
        <v>878</v>
      </c>
      <c r="C563" s="94">
        <v>5</v>
      </c>
      <c r="D563" s="94">
        <v>1</v>
      </c>
      <c r="E563" s="95" t="s">
        <v>242</v>
      </c>
      <c r="F563" s="98" t="s">
        <v>189</v>
      </c>
      <c r="G563" s="96">
        <v>1547.6</v>
      </c>
      <c r="H563" s="96">
        <v>1259.3</v>
      </c>
      <c r="I563" s="112">
        <f t="shared" si="11"/>
        <v>81.371155337296457</v>
      </c>
    </row>
    <row r="564" spans="1:11" ht="67.5" x14ac:dyDescent="0.2">
      <c r="A564" s="174" t="s">
        <v>39</v>
      </c>
      <c r="B564" s="175">
        <v>878</v>
      </c>
      <c r="C564" s="94">
        <v>5</v>
      </c>
      <c r="D564" s="94">
        <v>1</v>
      </c>
      <c r="E564" s="95" t="s">
        <v>242</v>
      </c>
      <c r="F564" s="98" t="s">
        <v>38</v>
      </c>
      <c r="G564" s="96">
        <v>71.099999999999994</v>
      </c>
      <c r="H564" s="96">
        <v>71.099999999999994</v>
      </c>
      <c r="I564" s="112">
        <f t="shared" si="11"/>
        <v>100</v>
      </c>
    </row>
    <row r="565" spans="1:11" x14ac:dyDescent="0.2">
      <c r="A565" s="174" t="s">
        <v>196</v>
      </c>
      <c r="B565" s="175">
        <v>878</v>
      </c>
      <c r="C565" s="94">
        <v>5</v>
      </c>
      <c r="D565" s="94">
        <v>1</v>
      </c>
      <c r="E565" s="95" t="s">
        <v>195</v>
      </c>
      <c r="F565" s="98">
        <v>0</v>
      </c>
      <c r="G565" s="96">
        <v>40.4</v>
      </c>
      <c r="H565" s="96">
        <v>40.4</v>
      </c>
      <c r="I565" s="112">
        <f t="shared" si="11"/>
        <v>100</v>
      </c>
    </row>
    <row r="566" spans="1:11" ht="22.5" x14ac:dyDescent="0.2">
      <c r="A566" s="174" t="s">
        <v>27</v>
      </c>
      <c r="B566" s="175">
        <v>878</v>
      </c>
      <c r="C566" s="94">
        <v>5</v>
      </c>
      <c r="D566" s="94">
        <v>1</v>
      </c>
      <c r="E566" s="95" t="s">
        <v>195</v>
      </c>
      <c r="F566" s="98" t="s">
        <v>25</v>
      </c>
      <c r="G566" s="96">
        <v>40.4</v>
      </c>
      <c r="H566" s="96">
        <v>40.4</v>
      </c>
      <c r="I566" s="112">
        <f t="shared" si="11"/>
        <v>100</v>
      </c>
    </row>
    <row r="567" spans="1:11" x14ac:dyDescent="0.2">
      <c r="A567" s="174" t="s">
        <v>236</v>
      </c>
      <c r="B567" s="175">
        <v>878</v>
      </c>
      <c r="C567" s="94">
        <v>5</v>
      </c>
      <c r="D567" s="94">
        <v>2</v>
      </c>
      <c r="E567" s="95">
        <v>0</v>
      </c>
      <c r="F567" s="98">
        <v>0</v>
      </c>
      <c r="G567" s="96">
        <v>1472.4</v>
      </c>
      <c r="H567" s="96">
        <v>981.7</v>
      </c>
      <c r="I567" s="112">
        <f t="shared" si="11"/>
        <v>66.67345829937517</v>
      </c>
    </row>
    <row r="568" spans="1:11" ht="22.5" x14ac:dyDescent="0.2">
      <c r="A568" s="174" t="s">
        <v>100</v>
      </c>
      <c r="B568" s="175">
        <v>878</v>
      </c>
      <c r="C568" s="94">
        <v>5</v>
      </c>
      <c r="D568" s="94">
        <v>2</v>
      </c>
      <c r="E568" s="95" t="s">
        <v>99</v>
      </c>
      <c r="F568" s="98">
        <v>0</v>
      </c>
      <c r="G568" s="96">
        <v>1472.4</v>
      </c>
      <c r="H568" s="96">
        <v>981.7</v>
      </c>
      <c r="I568" s="112">
        <f t="shared" si="11"/>
        <v>66.67345829937517</v>
      </c>
    </row>
    <row r="569" spans="1:11" ht="22.5" x14ac:dyDescent="0.2">
      <c r="A569" s="174" t="s">
        <v>235</v>
      </c>
      <c r="B569" s="175">
        <v>878</v>
      </c>
      <c r="C569" s="94">
        <v>5</v>
      </c>
      <c r="D569" s="94">
        <v>2</v>
      </c>
      <c r="E569" s="95" t="s">
        <v>234</v>
      </c>
      <c r="F569" s="98">
        <v>0</v>
      </c>
      <c r="G569" s="96">
        <v>1472.4</v>
      </c>
      <c r="H569" s="96">
        <v>981.7</v>
      </c>
      <c r="I569" s="112">
        <f t="shared" si="11"/>
        <v>66.67345829937517</v>
      </c>
    </row>
    <row r="570" spans="1:11" ht="22.5" x14ac:dyDescent="0.2">
      <c r="A570" s="174" t="s">
        <v>233</v>
      </c>
      <c r="B570" s="175">
        <v>878</v>
      </c>
      <c r="C570" s="94">
        <v>5</v>
      </c>
      <c r="D570" s="94">
        <v>2</v>
      </c>
      <c r="E570" s="95" t="s">
        <v>231</v>
      </c>
      <c r="F570" s="98">
        <v>0</v>
      </c>
      <c r="G570" s="96">
        <v>551.20000000000005</v>
      </c>
      <c r="H570" s="96">
        <v>405.3</v>
      </c>
      <c r="I570" s="112">
        <f t="shared" si="11"/>
        <v>73.530478955007254</v>
      </c>
    </row>
    <row r="571" spans="1:11" ht="22.5" x14ac:dyDescent="0.2">
      <c r="A571" s="174" t="s">
        <v>232</v>
      </c>
      <c r="B571" s="175">
        <v>878</v>
      </c>
      <c r="C571" s="94">
        <v>5</v>
      </c>
      <c r="D571" s="94">
        <v>2</v>
      </c>
      <c r="E571" s="95" t="s">
        <v>231</v>
      </c>
      <c r="F571" s="98" t="s">
        <v>230</v>
      </c>
      <c r="G571" s="96">
        <v>495.9</v>
      </c>
      <c r="H571" s="96">
        <v>350</v>
      </c>
      <c r="I571" s="112">
        <f t="shared" si="11"/>
        <v>70.578745714861867</v>
      </c>
    </row>
    <row r="572" spans="1:11" ht="22.5" x14ac:dyDescent="0.2">
      <c r="A572" s="174" t="s">
        <v>27</v>
      </c>
      <c r="B572" s="175">
        <v>878</v>
      </c>
      <c r="C572" s="94">
        <v>5</v>
      </c>
      <c r="D572" s="94">
        <v>2</v>
      </c>
      <c r="E572" s="95" t="s">
        <v>231</v>
      </c>
      <c r="F572" s="98" t="s">
        <v>25</v>
      </c>
      <c r="G572" s="96">
        <v>55.3</v>
      </c>
      <c r="H572" s="96">
        <v>55.3</v>
      </c>
      <c r="I572" s="112">
        <f t="shared" si="11"/>
        <v>100</v>
      </c>
      <c r="K572" s="97"/>
    </row>
    <row r="573" spans="1:11" ht="22.5" x14ac:dyDescent="0.2">
      <c r="A573" s="174" t="s">
        <v>227</v>
      </c>
      <c r="B573" s="175">
        <v>878</v>
      </c>
      <c r="C573" s="94">
        <v>5</v>
      </c>
      <c r="D573" s="94">
        <v>2</v>
      </c>
      <c r="E573" s="95" t="s">
        <v>226</v>
      </c>
      <c r="F573" s="98">
        <v>0</v>
      </c>
      <c r="G573" s="96">
        <v>571.20000000000005</v>
      </c>
      <c r="H573" s="96">
        <v>326.39999999999998</v>
      </c>
      <c r="I573" s="112">
        <f t="shared" si="11"/>
        <v>57.142857142857139</v>
      </c>
    </row>
    <row r="574" spans="1:11" ht="22.5" x14ac:dyDescent="0.2">
      <c r="A574" s="174" t="s">
        <v>27</v>
      </c>
      <c r="B574" s="175">
        <v>878</v>
      </c>
      <c r="C574" s="94">
        <v>5</v>
      </c>
      <c r="D574" s="94">
        <v>2</v>
      </c>
      <c r="E574" s="95" t="s">
        <v>226</v>
      </c>
      <c r="F574" s="98" t="s">
        <v>25</v>
      </c>
      <c r="G574" s="96">
        <v>571.20000000000005</v>
      </c>
      <c r="H574" s="96">
        <v>326.39999999999998</v>
      </c>
      <c r="I574" s="112">
        <f t="shared" si="11"/>
        <v>57.142857142857139</v>
      </c>
    </row>
    <row r="575" spans="1:11" x14ac:dyDescent="0.2">
      <c r="A575" s="174" t="s">
        <v>225</v>
      </c>
      <c r="B575" s="175">
        <v>878</v>
      </c>
      <c r="C575" s="94">
        <v>5</v>
      </c>
      <c r="D575" s="94">
        <v>2</v>
      </c>
      <c r="E575" s="95" t="s">
        <v>224</v>
      </c>
      <c r="F575" s="98">
        <v>0</v>
      </c>
      <c r="G575" s="96">
        <v>350</v>
      </c>
      <c r="H575" s="96">
        <v>250</v>
      </c>
      <c r="I575" s="112">
        <f t="shared" si="11"/>
        <v>71.428571428571431</v>
      </c>
    </row>
    <row r="576" spans="1:11" ht="22.5" x14ac:dyDescent="0.2">
      <c r="A576" s="174" t="s">
        <v>191</v>
      </c>
      <c r="B576" s="175">
        <v>878</v>
      </c>
      <c r="C576" s="94">
        <v>5</v>
      </c>
      <c r="D576" s="94">
        <v>2</v>
      </c>
      <c r="E576" s="95" t="s">
        <v>224</v>
      </c>
      <c r="F576" s="98" t="s">
        <v>189</v>
      </c>
      <c r="G576" s="96">
        <v>350</v>
      </c>
      <c r="H576" s="96">
        <v>250</v>
      </c>
      <c r="I576" s="112">
        <f t="shared" si="11"/>
        <v>71.428571428571431</v>
      </c>
    </row>
    <row r="577" spans="1:9" x14ac:dyDescent="0.2">
      <c r="A577" s="174" t="s">
        <v>223</v>
      </c>
      <c r="B577" s="175">
        <v>878</v>
      </c>
      <c r="C577" s="94">
        <v>5</v>
      </c>
      <c r="D577" s="94">
        <v>3</v>
      </c>
      <c r="E577" s="95">
        <v>0</v>
      </c>
      <c r="F577" s="98">
        <v>0</v>
      </c>
      <c r="G577" s="96">
        <v>153687.6</v>
      </c>
      <c r="H577" s="96">
        <v>139618.6</v>
      </c>
      <c r="I577" s="112">
        <f t="shared" si="11"/>
        <v>90.845715594491679</v>
      </c>
    </row>
    <row r="578" spans="1:9" ht="22.5" x14ac:dyDescent="0.2">
      <c r="A578" s="174" t="s">
        <v>100</v>
      </c>
      <c r="B578" s="175">
        <v>878</v>
      </c>
      <c r="C578" s="94">
        <v>5</v>
      </c>
      <c r="D578" s="94">
        <v>3</v>
      </c>
      <c r="E578" s="95" t="s">
        <v>99</v>
      </c>
      <c r="F578" s="98">
        <v>0</v>
      </c>
      <c r="G578" s="96">
        <v>154621.1</v>
      </c>
      <c r="H578" s="96">
        <v>137407.29999999999</v>
      </c>
      <c r="I578" s="112">
        <f t="shared" si="11"/>
        <v>88.86710804670254</v>
      </c>
    </row>
    <row r="579" spans="1:9" ht="22.5" x14ac:dyDescent="0.2">
      <c r="A579" s="174" t="s">
        <v>222</v>
      </c>
      <c r="B579" s="175">
        <v>878</v>
      </c>
      <c r="C579" s="94">
        <v>5</v>
      </c>
      <c r="D579" s="94">
        <v>3</v>
      </c>
      <c r="E579" s="95" t="s">
        <v>221</v>
      </c>
      <c r="F579" s="98">
        <v>0</v>
      </c>
      <c r="G579" s="96">
        <v>154621.1</v>
      </c>
      <c r="H579" s="96">
        <v>137407.29999999999</v>
      </c>
      <c r="I579" s="112">
        <f t="shared" si="11"/>
        <v>88.86710804670254</v>
      </c>
    </row>
    <row r="580" spans="1:9" x14ac:dyDescent="0.2">
      <c r="A580" s="174" t="s">
        <v>220</v>
      </c>
      <c r="B580" s="175">
        <v>878</v>
      </c>
      <c r="C580" s="94">
        <v>5</v>
      </c>
      <c r="D580" s="94">
        <v>3</v>
      </c>
      <c r="E580" s="95" t="s">
        <v>219</v>
      </c>
      <c r="F580" s="98">
        <v>0</v>
      </c>
      <c r="G580" s="96">
        <v>117562.8</v>
      </c>
      <c r="H580" s="96">
        <v>104133.9</v>
      </c>
      <c r="I580" s="112">
        <f t="shared" si="11"/>
        <v>88.577254029335805</v>
      </c>
    </row>
    <row r="581" spans="1:9" ht="22.5" x14ac:dyDescent="0.2">
      <c r="A581" s="174" t="s">
        <v>27</v>
      </c>
      <c r="B581" s="175">
        <v>878</v>
      </c>
      <c r="C581" s="94">
        <v>5</v>
      </c>
      <c r="D581" s="94">
        <v>3</v>
      </c>
      <c r="E581" s="95" t="s">
        <v>219</v>
      </c>
      <c r="F581" s="98" t="s">
        <v>25</v>
      </c>
      <c r="G581" s="96">
        <v>129.19999999999999</v>
      </c>
      <c r="H581" s="96">
        <v>129.19999999999999</v>
      </c>
      <c r="I581" s="112">
        <f t="shared" si="11"/>
        <v>100</v>
      </c>
    </row>
    <row r="582" spans="1:9" ht="22.5" x14ac:dyDescent="0.2">
      <c r="A582" s="174" t="s">
        <v>191</v>
      </c>
      <c r="B582" s="175">
        <v>878</v>
      </c>
      <c r="C582" s="94">
        <v>5</v>
      </c>
      <c r="D582" s="94">
        <v>3</v>
      </c>
      <c r="E582" s="95" t="s">
        <v>219</v>
      </c>
      <c r="F582" s="98" t="s">
        <v>189</v>
      </c>
      <c r="G582" s="96">
        <v>114288.8</v>
      </c>
      <c r="H582" s="96">
        <v>104004.7</v>
      </c>
      <c r="I582" s="112">
        <f t="shared" si="11"/>
        <v>91.001655455302696</v>
      </c>
    </row>
    <row r="583" spans="1:9" x14ac:dyDescent="0.2">
      <c r="A583" s="174" t="s">
        <v>218</v>
      </c>
      <c r="B583" s="175">
        <v>878</v>
      </c>
      <c r="C583" s="94">
        <v>5</v>
      </c>
      <c r="D583" s="94">
        <v>3</v>
      </c>
      <c r="E583" s="95" t="s">
        <v>217</v>
      </c>
      <c r="F583" s="98">
        <v>0</v>
      </c>
      <c r="G583" s="96">
        <v>13861.4</v>
      </c>
      <c r="H583" s="96">
        <v>13861.4</v>
      </c>
      <c r="I583" s="112">
        <f t="shared" si="11"/>
        <v>100</v>
      </c>
    </row>
    <row r="584" spans="1:9" ht="22.5" x14ac:dyDescent="0.2">
      <c r="A584" s="174" t="s">
        <v>191</v>
      </c>
      <c r="B584" s="175">
        <v>878</v>
      </c>
      <c r="C584" s="94">
        <v>5</v>
      </c>
      <c r="D584" s="94">
        <v>3</v>
      </c>
      <c r="E584" s="95" t="s">
        <v>217</v>
      </c>
      <c r="F584" s="98" t="s">
        <v>189</v>
      </c>
      <c r="G584" s="96">
        <v>13861.4</v>
      </c>
      <c r="H584" s="96">
        <v>13861.4</v>
      </c>
      <c r="I584" s="112">
        <f t="shared" si="11"/>
        <v>100</v>
      </c>
    </row>
    <row r="585" spans="1:9" x14ac:dyDescent="0.2">
      <c r="A585" s="174" t="s">
        <v>216</v>
      </c>
      <c r="B585" s="175">
        <v>878</v>
      </c>
      <c r="C585" s="94">
        <v>5</v>
      </c>
      <c r="D585" s="94">
        <v>3</v>
      </c>
      <c r="E585" s="95" t="s">
        <v>215</v>
      </c>
      <c r="F585" s="98">
        <v>0</v>
      </c>
      <c r="G585" s="96">
        <v>588.20000000000005</v>
      </c>
      <c r="H585" s="96">
        <v>588.20000000000005</v>
      </c>
      <c r="I585" s="112">
        <f t="shared" si="11"/>
        <v>100</v>
      </c>
    </row>
    <row r="586" spans="1:9" ht="22.5" x14ac:dyDescent="0.2">
      <c r="A586" s="174" t="s">
        <v>191</v>
      </c>
      <c r="B586" s="175">
        <v>878</v>
      </c>
      <c r="C586" s="94">
        <v>5</v>
      </c>
      <c r="D586" s="94">
        <v>3</v>
      </c>
      <c r="E586" s="95" t="s">
        <v>215</v>
      </c>
      <c r="F586" s="98" t="s">
        <v>189</v>
      </c>
      <c r="G586" s="96">
        <v>588.20000000000005</v>
      </c>
      <c r="H586" s="96">
        <v>588.20000000000005</v>
      </c>
      <c r="I586" s="112">
        <f t="shared" si="11"/>
        <v>100</v>
      </c>
    </row>
    <row r="587" spans="1:9" x14ac:dyDescent="0.2">
      <c r="A587" s="174" t="s">
        <v>214</v>
      </c>
      <c r="B587" s="175">
        <v>878</v>
      </c>
      <c r="C587" s="94">
        <v>5</v>
      </c>
      <c r="D587" s="94">
        <v>3</v>
      </c>
      <c r="E587" s="95" t="s">
        <v>213</v>
      </c>
      <c r="F587" s="98">
        <v>0</v>
      </c>
      <c r="G587" s="96">
        <v>1251</v>
      </c>
      <c r="H587" s="96">
        <v>863.5</v>
      </c>
      <c r="I587" s="112">
        <f t="shared" si="11"/>
        <v>69.02478017585932</v>
      </c>
    </row>
    <row r="588" spans="1:9" ht="22.5" x14ac:dyDescent="0.2">
      <c r="A588" s="174" t="s">
        <v>191</v>
      </c>
      <c r="B588" s="175">
        <v>878</v>
      </c>
      <c r="C588" s="94">
        <v>5</v>
      </c>
      <c r="D588" s="94">
        <v>3</v>
      </c>
      <c r="E588" s="95" t="s">
        <v>213</v>
      </c>
      <c r="F588" s="98" t="s">
        <v>189</v>
      </c>
      <c r="G588" s="96">
        <v>1251</v>
      </c>
      <c r="H588" s="96">
        <v>863.5</v>
      </c>
      <c r="I588" s="112">
        <f t="shared" si="11"/>
        <v>69.02478017585932</v>
      </c>
    </row>
    <row r="589" spans="1:9" x14ac:dyDescent="0.2">
      <c r="A589" s="174" t="s">
        <v>212</v>
      </c>
      <c r="B589" s="175">
        <v>878</v>
      </c>
      <c r="C589" s="94">
        <v>5</v>
      </c>
      <c r="D589" s="94">
        <v>3</v>
      </c>
      <c r="E589" s="95" t="s">
        <v>211</v>
      </c>
      <c r="F589" s="98">
        <v>0</v>
      </c>
      <c r="G589" s="96">
        <v>2207.5</v>
      </c>
      <c r="H589" s="96">
        <v>2207.5</v>
      </c>
      <c r="I589" s="112">
        <f t="shared" si="11"/>
        <v>100</v>
      </c>
    </row>
    <row r="590" spans="1:9" ht="22.5" x14ac:dyDescent="0.2">
      <c r="A590" s="174" t="s">
        <v>191</v>
      </c>
      <c r="B590" s="175">
        <v>878</v>
      </c>
      <c r="C590" s="94">
        <v>5</v>
      </c>
      <c r="D590" s="94">
        <v>3</v>
      </c>
      <c r="E590" s="95" t="s">
        <v>211</v>
      </c>
      <c r="F590" s="98" t="s">
        <v>189</v>
      </c>
      <c r="G590" s="96">
        <v>2207.5</v>
      </c>
      <c r="H590" s="96">
        <v>2207.5</v>
      </c>
      <c r="I590" s="112">
        <f t="shared" ref="I590:I618" si="12">H590/G590*100</f>
        <v>100</v>
      </c>
    </row>
    <row r="591" spans="1:9" x14ac:dyDescent="0.2">
      <c r="A591" s="174" t="s">
        <v>210</v>
      </c>
      <c r="B591" s="175">
        <v>878</v>
      </c>
      <c r="C591" s="94">
        <v>5</v>
      </c>
      <c r="D591" s="94">
        <v>3</v>
      </c>
      <c r="E591" s="95" t="s">
        <v>209</v>
      </c>
      <c r="F591" s="98">
        <v>0</v>
      </c>
      <c r="G591" s="96">
        <v>379.8</v>
      </c>
      <c r="H591" s="96">
        <v>379.7</v>
      </c>
      <c r="I591" s="112">
        <f t="shared" si="12"/>
        <v>99.973670352817265</v>
      </c>
    </row>
    <row r="592" spans="1:9" ht="22.5" x14ac:dyDescent="0.2">
      <c r="A592" s="174" t="s">
        <v>27</v>
      </c>
      <c r="B592" s="175">
        <v>878</v>
      </c>
      <c r="C592" s="94">
        <v>5</v>
      </c>
      <c r="D592" s="94">
        <v>3</v>
      </c>
      <c r="E592" s="95" t="s">
        <v>209</v>
      </c>
      <c r="F592" s="98" t="s">
        <v>25</v>
      </c>
      <c r="G592" s="96">
        <v>379.8</v>
      </c>
      <c r="H592" s="96">
        <v>379.7</v>
      </c>
      <c r="I592" s="112">
        <f t="shared" si="12"/>
        <v>99.973670352817265</v>
      </c>
    </row>
    <row r="593" spans="1:9" x14ac:dyDescent="0.2">
      <c r="A593" s="174" t="s">
        <v>208</v>
      </c>
      <c r="B593" s="175">
        <v>878</v>
      </c>
      <c r="C593" s="94">
        <v>5</v>
      </c>
      <c r="D593" s="94">
        <v>3</v>
      </c>
      <c r="E593" s="95" t="s">
        <v>207</v>
      </c>
      <c r="F593" s="98">
        <v>0</v>
      </c>
      <c r="G593" s="96">
        <v>645</v>
      </c>
      <c r="H593" s="96">
        <v>645</v>
      </c>
      <c r="I593" s="112">
        <f t="shared" si="12"/>
        <v>100</v>
      </c>
    </row>
    <row r="594" spans="1:9" ht="22.5" x14ac:dyDescent="0.2">
      <c r="A594" s="174" t="s">
        <v>191</v>
      </c>
      <c r="B594" s="175">
        <v>878</v>
      </c>
      <c r="C594" s="94">
        <v>5</v>
      </c>
      <c r="D594" s="94">
        <v>3</v>
      </c>
      <c r="E594" s="95" t="s">
        <v>207</v>
      </c>
      <c r="F594" s="98" t="s">
        <v>189</v>
      </c>
      <c r="G594" s="96">
        <v>645</v>
      </c>
      <c r="H594" s="96">
        <v>645</v>
      </c>
      <c r="I594" s="112">
        <f t="shared" si="12"/>
        <v>100</v>
      </c>
    </row>
    <row r="595" spans="1:9" x14ac:dyDescent="0.2">
      <c r="A595" s="174" t="s">
        <v>206</v>
      </c>
      <c r="B595" s="175">
        <v>878</v>
      </c>
      <c r="C595" s="94">
        <v>5</v>
      </c>
      <c r="D595" s="94">
        <v>3</v>
      </c>
      <c r="E595" s="95" t="s">
        <v>205</v>
      </c>
      <c r="F595" s="98">
        <v>0</v>
      </c>
      <c r="G595" s="96">
        <v>3137</v>
      </c>
      <c r="H595" s="96">
        <v>3136</v>
      </c>
      <c r="I595" s="112">
        <f t="shared" si="12"/>
        <v>99.968122409945806</v>
      </c>
    </row>
    <row r="596" spans="1:9" ht="22.5" x14ac:dyDescent="0.2">
      <c r="A596" s="174" t="s">
        <v>191</v>
      </c>
      <c r="B596" s="175">
        <v>878</v>
      </c>
      <c r="C596" s="94">
        <v>5</v>
      </c>
      <c r="D596" s="94">
        <v>3</v>
      </c>
      <c r="E596" s="95" t="s">
        <v>205</v>
      </c>
      <c r="F596" s="98" t="s">
        <v>189</v>
      </c>
      <c r="G596" s="96">
        <v>3137</v>
      </c>
      <c r="H596" s="96">
        <v>3136</v>
      </c>
      <c r="I596" s="112">
        <f t="shared" si="12"/>
        <v>99.968122409945806</v>
      </c>
    </row>
    <row r="597" spans="1:9" x14ac:dyDescent="0.2">
      <c r="A597" s="174" t="s">
        <v>204</v>
      </c>
      <c r="B597" s="175">
        <v>878</v>
      </c>
      <c r="C597" s="94">
        <v>5</v>
      </c>
      <c r="D597" s="94">
        <v>3</v>
      </c>
      <c r="E597" s="95" t="s">
        <v>203</v>
      </c>
      <c r="F597" s="98">
        <v>0</v>
      </c>
      <c r="G597" s="96">
        <v>2671.4</v>
      </c>
      <c r="H597" s="96">
        <v>2120</v>
      </c>
      <c r="I597" s="112">
        <f t="shared" si="12"/>
        <v>79.359137530882691</v>
      </c>
    </row>
    <row r="598" spans="1:9" ht="22.5" x14ac:dyDescent="0.2">
      <c r="A598" s="174" t="s">
        <v>191</v>
      </c>
      <c r="B598" s="175">
        <v>878</v>
      </c>
      <c r="C598" s="94">
        <v>5</v>
      </c>
      <c r="D598" s="94">
        <v>3</v>
      </c>
      <c r="E598" s="95" t="s">
        <v>203</v>
      </c>
      <c r="F598" s="98" t="s">
        <v>189</v>
      </c>
      <c r="G598" s="96">
        <v>2671.4</v>
      </c>
      <c r="H598" s="96">
        <v>2120</v>
      </c>
      <c r="I598" s="112">
        <f t="shared" si="12"/>
        <v>79.359137530882691</v>
      </c>
    </row>
    <row r="599" spans="1:9" x14ac:dyDescent="0.2">
      <c r="A599" s="174" t="s">
        <v>202</v>
      </c>
      <c r="B599" s="175">
        <v>878</v>
      </c>
      <c r="C599" s="94">
        <v>5</v>
      </c>
      <c r="D599" s="94">
        <v>3</v>
      </c>
      <c r="E599" s="95" t="s">
        <v>201</v>
      </c>
      <c r="F599" s="98">
        <v>0</v>
      </c>
      <c r="G599" s="96">
        <v>12317</v>
      </c>
      <c r="H599" s="96">
        <v>9472.1</v>
      </c>
      <c r="I599" s="112">
        <f t="shared" si="12"/>
        <v>76.902654867256643</v>
      </c>
    </row>
    <row r="600" spans="1:9" ht="22.5" x14ac:dyDescent="0.2">
      <c r="A600" s="174" t="s">
        <v>191</v>
      </c>
      <c r="B600" s="175">
        <v>878</v>
      </c>
      <c r="C600" s="94">
        <v>5</v>
      </c>
      <c r="D600" s="94">
        <v>3</v>
      </c>
      <c r="E600" s="95" t="s">
        <v>201</v>
      </c>
      <c r="F600" s="98" t="s">
        <v>189</v>
      </c>
      <c r="G600" s="96">
        <v>12317</v>
      </c>
      <c r="H600" s="96">
        <v>9472.1</v>
      </c>
      <c r="I600" s="112">
        <f t="shared" si="12"/>
        <v>76.902654867256643</v>
      </c>
    </row>
    <row r="601" spans="1:9" ht="22.5" x14ac:dyDescent="0.2">
      <c r="A601" s="174" t="s">
        <v>194</v>
      </c>
      <c r="B601" s="175">
        <v>878</v>
      </c>
      <c r="C601" s="94">
        <v>5</v>
      </c>
      <c r="D601" s="94">
        <v>3</v>
      </c>
      <c r="E601" s="95" t="s">
        <v>193</v>
      </c>
      <c r="F601" s="98">
        <v>0</v>
      </c>
      <c r="G601" s="96">
        <v>2211.3000000000002</v>
      </c>
      <c r="H601" s="96">
        <v>2211.3000000000002</v>
      </c>
      <c r="I601" s="112">
        <f t="shared" si="12"/>
        <v>100</v>
      </c>
    </row>
    <row r="602" spans="1:9" ht="45" x14ac:dyDescent="0.2">
      <c r="A602" s="174" t="s">
        <v>192</v>
      </c>
      <c r="B602" s="175">
        <v>878</v>
      </c>
      <c r="C602" s="94">
        <v>5</v>
      </c>
      <c r="D602" s="94">
        <v>3</v>
      </c>
      <c r="E602" s="95" t="s">
        <v>190</v>
      </c>
      <c r="F602" s="98">
        <v>0</v>
      </c>
      <c r="G602" s="96">
        <v>2211.3000000000002</v>
      </c>
      <c r="H602" s="96">
        <v>2211.3000000000002</v>
      </c>
      <c r="I602" s="112">
        <f t="shared" si="12"/>
        <v>100</v>
      </c>
    </row>
    <row r="603" spans="1:9" ht="22.5" x14ac:dyDescent="0.2">
      <c r="A603" s="174" t="s">
        <v>191</v>
      </c>
      <c r="B603" s="175">
        <v>878</v>
      </c>
      <c r="C603" s="94">
        <v>5</v>
      </c>
      <c r="D603" s="94">
        <v>3</v>
      </c>
      <c r="E603" s="95" t="s">
        <v>190</v>
      </c>
      <c r="F603" s="98" t="s">
        <v>189</v>
      </c>
      <c r="G603" s="96">
        <v>2211.3000000000002</v>
      </c>
      <c r="H603" s="96">
        <v>2211.3000000000002</v>
      </c>
      <c r="I603" s="112">
        <f t="shared" si="12"/>
        <v>100</v>
      </c>
    </row>
    <row r="604" spans="1:9" x14ac:dyDescent="0.2">
      <c r="A604" s="174" t="s">
        <v>188</v>
      </c>
      <c r="B604" s="175">
        <v>878</v>
      </c>
      <c r="C604" s="94">
        <v>5</v>
      </c>
      <c r="D604" s="94">
        <v>5</v>
      </c>
      <c r="E604" s="95">
        <v>0</v>
      </c>
      <c r="F604" s="98">
        <v>0</v>
      </c>
      <c r="G604" s="96">
        <v>6139.9</v>
      </c>
      <c r="H604" s="96">
        <v>4302.7</v>
      </c>
      <c r="I604" s="112">
        <f t="shared" si="12"/>
        <v>70.077688561702956</v>
      </c>
    </row>
    <row r="605" spans="1:9" ht="22.5" x14ac:dyDescent="0.2">
      <c r="A605" s="174" t="s">
        <v>601</v>
      </c>
      <c r="B605" s="175">
        <v>878</v>
      </c>
      <c r="C605" s="94">
        <v>5</v>
      </c>
      <c r="D605" s="94">
        <v>5</v>
      </c>
      <c r="E605" s="95" t="s">
        <v>48</v>
      </c>
      <c r="F605" s="98">
        <v>0</v>
      </c>
      <c r="G605" s="96">
        <v>6139.9</v>
      </c>
      <c r="H605" s="96">
        <v>4302.7</v>
      </c>
      <c r="I605" s="112">
        <f t="shared" si="12"/>
        <v>70.077688561702956</v>
      </c>
    </row>
    <row r="606" spans="1:9" x14ac:dyDescent="0.2">
      <c r="A606" s="174" t="s">
        <v>652</v>
      </c>
      <c r="B606" s="175">
        <v>878</v>
      </c>
      <c r="C606" s="94">
        <v>5</v>
      </c>
      <c r="D606" s="94">
        <v>5</v>
      </c>
      <c r="E606" s="95" t="s">
        <v>48</v>
      </c>
      <c r="F606" s="98" t="s">
        <v>653</v>
      </c>
      <c r="G606" s="96">
        <v>2252.9</v>
      </c>
      <c r="H606" s="96">
        <v>966.5</v>
      </c>
      <c r="I606" s="112">
        <f t="shared" si="12"/>
        <v>42.90026188468196</v>
      </c>
    </row>
    <row r="607" spans="1:9" ht="22.5" x14ac:dyDescent="0.2">
      <c r="A607" s="174" t="s">
        <v>53</v>
      </c>
      <c r="B607" s="175">
        <v>878</v>
      </c>
      <c r="C607" s="94">
        <v>5</v>
      </c>
      <c r="D607" s="94">
        <v>5</v>
      </c>
      <c r="E607" s="95" t="s">
        <v>48</v>
      </c>
      <c r="F607" s="98" t="s">
        <v>52</v>
      </c>
      <c r="G607" s="96">
        <v>41.3</v>
      </c>
      <c r="H607" s="96">
        <v>41.1</v>
      </c>
      <c r="I607" s="112">
        <f t="shared" si="12"/>
        <v>99.515738498789347</v>
      </c>
    </row>
    <row r="608" spans="1:9" ht="22.5" x14ac:dyDescent="0.2">
      <c r="A608" s="174" t="s">
        <v>27</v>
      </c>
      <c r="B608" s="175">
        <v>878</v>
      </c>
      <c r="C608" s="94">
        <v>5</v>
      </c>
      <c r="D608" s="94">
        <v>5</v>
      </c>
      <c r="E608" s="95" t="s">
        <v>48</v>
      </c>
      <c r="F608" s="98" t="s">
        <v>25</v>
      </c>
      <c r="G608" s="96">
        <v>1440.5</v>
      </c>
      <c r="H608" s="96">
        <v>862</v>
      </c>
      <c r="I608" s="112">
        <f t="shared" si="12"/>
        <v>59.840333217632768</v>
      </c>
    </row>
    <row r="609" spans="1:9" x14ac:dyDescent="0.2">
      <c r="A609" s="174" t="s">
        <v>104</v>
      </c>
      <c r="B609" s="175">
        <v>878</v>
      </c>
      <c r="C609" s="94">
        <v>5</v>
      </c>
      <c r="D609" s="94">
        <v>5</v>
      </c>
      <c r="E609" s="95" t="s">
        <v>48</v>
      </c>
      <c r="F609" s="98" t="s">
        <v>103</v>
      </c>
      <c r="G609" s="96">
        <v>27.8</v>
      </c>
      <c r="H609" s="96">
        <v>27.9</v>
      </c>
      <c r="I609" s="112">
        <v>100</v>
      </c>
    </row>
    <row r="610" spans="1:9" ht="22.5" x14ac:dyDescent="0.2">
      <c r="A610" s="174" t="s">
        <v>47</v>
      </c>
      <c r="B610" s="175">
        <v>878</v>
      </c>
      <c r="C610" s="94">
        <v>5</v>
      </c>
      <c r="D610" s="94">
        <v>5</v>
      </c>
      <c r="E610" s="95" t="s">
        <v>46</v>
      </c>
      <c r="F610" s="98">
        <v>0</v>
      </c>
      <c r="G610" s="96">
        <v>1048.4000000000001</v>
      </c>
      <c r="H610" s="96">
        <v>1048.4000000000001</v>
      </c>
      <c r="I610" s="112">
        <f t="shared" si="12"/>
        <v>100</v>
      </c>
    </row>
    <row r="611" spans="1:9" x14ac:dyDescent="0.2">
      <c r="A611" s="174" t="s">
        <v>652</v>
      </c>
      <c r="B611" s="175">
        <v>878</v>
      </c>
      <c r="C611" s="94">
        <v>5</v>
      </c>
      <c r="D611" s="94">
        <v>5</v>
      </c>
      <c r="E611" s="95" t="s">
        <v>46</v>
      </c>
      <c r="F611" s="98">
        <v>100</v>
      </c>
      <c r="G611" s="96">
        <v>1048.4000000000001</v>
      </c>
      <c r="H611" s="96">
        <v>1048.4000000000001</v>
      </c>
      <c r="I611" s="112">
        <f t="shared" si="12"/>
        <v>100</v>
      </c>
    </row>
    <row r="612" spans="1:9" ht="22.5" x14ac:dyDescent="0.2">
      <c r="A612" s="174" t="s">
        <v>657</v>
      </c>
      <c r="B612" s="175">
        <v>878</v>
      </c>
      <c r="C612" s="94">
        <v>5</v>
      </c>
      <c r="D612" s="94">
        <v>5</v>
      </c>
      <c r="E612" s="95" t="s">
        <v>36</v>
      </c>
      <c r="F612" s="98">
        <v>0</v>
      </c>
      <c r="G612" s="96">
        <v>1356.8</v>
      </c>
      <c r="H612" s="96">
        <v>1356.8</v>
      </c>
      <c r="I612" s="112">
        <f t="shared" si="12"/>
        <v>100</v>
      </c>
    </row>
    <row r="613" spans="1:9" ht="22.5" x14ac:dyDescent="0.2">
      <c r="A613" s="174" t="s">
        <v>53</v>
      </c>
      <c r="B613" s="175">
        <v>878</v>
      </c>
      <c r="C613" s="94">
        <v>5</v>
      </c>
      <c r="D613" s="94">
        <v>5</v>
      </c>
      <c r="E613" s="95" t="s">
        <v>36</v>
      </c>
      <c r="F613" s="98" t="s">
        <v>52</v>
      </c>
      <c r="G613" s="96">
        <v>162</v>
      </c>
      <c r="H613" s="96">
        <v>162</v>
      </c>
      <c r="I613" s="112">
        <f t="shared" si="12"/>
        <v>100</v>
      </c>
    </row>
    <row r="614" spans="1:9" ht="22.5" x14ac:dyDescent="0.2">
      <c r="A614" s="174" t="s">
        <v>27</v>
      </c>
      <c r="B614" s="175">
        <v>878</v>
      </c>
      <c r="C614" s="94">
        <v>5</v>
      </c>
      <c r="D614" s="94">
        <v>5</v>
      </c>
      <c r="E614" s="95" t="s">
        <v>36</v>
      </c>
      <c r="F614" s="98" t="s">
        <v>25</v>
      </c>
      <c r="G614" s="96">
        <v>1147.8</v>
      </c>
      <c r="H614" s="96">
        <v>1147.8</v>
      </c>
      <c r="I614" s="112">
        <f t="shared" si="12"/>
        <v>100</v>
      </c>
    </row>
    <row r="615" spans="1:9" ht="67.5" x14ac:dyDescent="0.2">
      <c r="A615" s="174" t="s">
        <v>39</v>
      </c>
      <c r="B615" s="175">
        <v>878</v>
      </c>
      <c r="C615" s="94">
        <v>5</v>
      </c>
      <c r="D615" s="94">
        <v>5</v>
      </c>
      <c r="E615" s="95" t="s">
        <v>36</v>
      </c>
      <c r="F615" s="98" t="s">
        <v>38</v>
      </c>
      <c r="G615" s="96">
        <v>12.7</v>
      </c>
      <c r="H615" s="96">
        <v>12.7</v>
      </c>
      <c r="I615" s="112">
        <f t="shared" si="12"/>
        <v>100</v>
      </c>
    </row>
    <row r="616" spans="1:9" x14ac:dyDescent="0.2">
      <c r="A616" s="174" t="s">
        <v>37</v>
      </c>
      <c r="B616" s="175">
        <v>878</v>
      </c>
      <c r="C616" s="94">
        <v>5</v>
      </c>
      <c r="D616" s="94">
        <v>5</v>
      </c>
      <c r="E616" s="95" t="s">
        <v>36</v>
      </c>
      <c r="F616" s="98" t="s">
        <v>35</v>
      </c>
      <c r="G616" s="96">
        <v>0.1</v>
      </c>
      <c r="H616" s="96">
        <v>0.1</v>
      </c>
      <c r="I616" s="112">
        <f t="shared" si="12"/>
        <v>100</v>
      </c>
    </row>
    <row r="617" spans="1:9" x14ac:dyDescent="0.2">
      <c r="A617" s="174" t="s">
        <v>104</v>
      </c>
      <c r="B617" s="175">
        <v>878</v>
      </c>
      <c r="C617" s="94">
        <v>5</v>
      </c>
      <c r="D617" s="94">
        <v>5</v>
      </c>
      <c r="E617" s="95" t="s">
        <v>36</v>
      </c>
      <c r="F617" s="98" t="s">
        <v>103</v>
      </c>
      <c r="G617" s="96">
        <v>34.200000000000003</v>
      </c>
      <c r="H617" s="96">
        <v>34.200000000000003</v>
      </c>
      <c r="I617" s="112">
        <f t="shared" si="12"/>
        <v>100</v>
      </c>
    </row>
    <row r="618" spans="1:9" x14ac:dyDescent="0.2">
      <c r="A618" s="174" t="s">
        <v>376</v>
      </c>
      <c r="B618" s="175">
        <v>880</v>
      </c>
      <c r="C618" s="94">
        <v>0</v>
      </c>
      <c r="D618" s="94">
        <v>0</v>
      </c>
      <c r="E618" s="95">
        <v>0</v>
      </c>
      <c r="F618" s="98">
        <v>0</v>
      </c>
      <c r="G618" s="96">
        <v>39040.199999999997</v>
      </c>
      <c r="H618" s="96">
        <v>30809.4</v>
      </c>
      <c r="I618" s="112">
        <f t="shared" si="12"/>
        <v>78.91711620329815</v>
      </c>
    </row>
    <row r="619" spans="1:9" x14ac:dyDescent="0.2">
      <c r="A619" s="174" t="s">
        <v>187</v>
      </c>
      <c r="B619" s="175">
        <v>880</v>
      </c>
      <c r="C619" s="94">
        <v>7</v>
      </c>
      <c r="D619" s="94">
        <v>0</v>
      </c>
      <c r="E619" s="95">
        <v>0</v>
      </c>
      <c r="F619" s="98">
        <v>0</v>
      </c>
      <c r="G619" s="96">
        <v>39040.199999999997</v>
      </c>
      <c r="H619" s="96">
        <v>30809.4</v>
      </c>
      <c r="I619" s="112">
        <f t="shared" ref="I619:I666" si="13">H619/G619*100</f>
        <v>78.91711620329815</v>
      </c>
    </row>
    <row r="620" spans="1:9" x14ac:dyDescent="0.2">
      <c r="A620" s="174" t="s">
        <v>186</v>
      </c>
      <c r="B620" s="175">
        <v>880</v>
      </c>
      <c r="C620" s="94">
        <v>7</v>
      </c>
      <c r="D620" s="94">
        <v>1</v>
      </c>
      <c r="E620" s="95">
        <v>0</v>
      </c>
      <c r="F620" s="98">
        <v>0</v>
      </c>
      <c r="G620" s="96">
        <v>10971.9</v>
      </c>
      <c r="H620" s="96">
        <v>7525.7</v>
      </c>
      <c r="I620" s="112">
        <f t="shared" si="13"/>
        <v>68.590672536206128</v>
      </c>
    </row>
    <row r="621" spans="1:9" ht="22.5" x14ac:dyDescent="0.2">
      <c r="A621" s="174" t="s">
        <v>143</v>
      </c>
      <c r="B621" s="175">
        <v>880</v>
      </c>
      <c r="C621" s="94">
        <v>7</v>
      </c>
      <c r="D621" s="94">
        <v>1</v>
      </c>
      <c r="E621" s="95" t="s">
        <v>142</v>
      </c>
      <c r="F621" s="98">
        <v>0</v>
      </c>
      <c r="G621" s="96">
        <v>10971.9</v>
      </c>
      <c r="H621" s="96">
        <v>7525.7</v>
      </c>
      <c r="I621" s="112">
        <f t="shared" si="13"/>
        <v>68.590672536206128</v>
      </c>
    </row>
    <row r="622" spans="1:9" ht="22.5" x14ac:dyDescent="0.2">
      <c r="A622" s="174" t="s">
        <v>139</v>
      </c>
      <c r="B622" s="175">
        <v>880</v>
      </c>
      <c r="C622" s="94">
        <v>7</v>
      </c>
      <c r="D622" s="94">
        <v>1</v>
      </c>
      <c r="E622" s="95" t="s">
        <v>138</v>
      </c>
      <c r="F622" s="98">
        <v>0</v>
      </c>
      <c r="G622" s="96">
        <v>10971.9</v>
      </c>
      <c r="H622" s="96">
        <v>7525.7</v>
      </c>
      <c r="I622" s="112">
        <f t="shared" si="13"/>
        <v>68.590672536206128</v>
      </c>
    </row>
    <row r="623" spans="1:9" ht="22.5" x14ac:dyDescent="0.2">
      <c r="A623" s="174" t="s">
        <v>137</v>
      </c>
      <c r="B623" s="175">
        <v>880</v>
      </c>
      <c r="C623" s="94">
        <v>7</v>
      </c>
      <c r="D623" s="94">
        <v>1</v>
      </c>
      <c r="E623" s="95" t="s">
        <v>136</v>
      </c>
      <c r="F623" s="98">
        <v>0</v>
      </c>
      <c r="G623" s="96">
        <v>10971.9</v>
      </c>
      <c r="H623" s="96">
        <v>7525.7</v>
      </c>
      <c r="I623" s="112">
        <f t="shared" si="13"/>
        <v>68.590672536206128</v>
      </c>
    </row>
    <row r="624" spans="1:9" ht="22.5" x14ac:dyDescent="0.2">
      <c r="A624" s="174" t="s">
        <v>105</v>
      </c>
      <c r="B624" s="175">
        <v>880</v>
      </c>
      <c r="C624" s="94">
        <v>7</v>
      </c>
      <c r="D624" s="94">
        <v>1</v>
      </c>
      <c r="E624" s="95" t="s">
        <v>136</v>
      </c>
      <c r="F624" s="98">
        <v>100</v>
      </c>
      <c r="G624" s="96">
        <v>10971.9</v>
      </c>
      <c r="H624" s="96">
        <v>7525.7</v>
      </c>
      <c r="I624" s="112">
        <f t="shared" si="13"/>
        <v>68.590672536206128</v>
      </c>
    </row>
    <row r="625" spans="1:9" x14ac:dyDescent="0.2">
      <c r="A625" s="174" t="s">
        <v>183</v>
      </c>
      <c r="B625" s="175">
        <v>880</v>
      </c>
      <c r="C625" s="94">
        <v>7</v>
      </c>
      <c r="D625" s="94">
        <v>2</v>
      </c>
      <c r="E625" s="95">
        <v>0</v>
      </c>
      <c r="F625" s="98">
        <v>0</v>
      </c>
      <c r="G625" s="96">
        <v>12248.7</v>
      </c>
      <c r="H625" s="96">
        <v>7771.8</v>
      </c>
      <c r="I625" s="112">
        <f t="shared" si="13"/>
        <v>63.449998775380244</v>
      </c>
    </row>
    <row r="626" spans="1:9" ht="22.5" x14ac:dyDescent="0.2">
      <c r="A626" s="174" t="s">
        <v>143</v>
      </c>
      <c r="B626" s="175">
        <v>880</v>
      </c>
      <c r="C626" s="94">
        <v>7</v>
      </c>
      <c r="D626" s="94">
        <v>2</v>
      </c>
      <c r="E626" s="95" t="s">
        <v>142</v>
      </c>
      <c r="F626" s="98">
        <v>0</v>
      </c>
      <c r="G626" s="96">
        <v>12248.7</v>
      </c>
      <c r="H626" s="96">
        <v>7771.8</v>
      </c>
      <c r="I626" s="112">
        <f t="shared" si="13"/>
        <v>63.449998775380244</v>
      </c>
    </row>
    <row r="627" spans="1:9" ht="22.5" x14ac:dyDescent="0.2">
      <c r="A627" s="174" t="s">
        <v>139</v>
      </c>
      <c r="B627" s="175">
        <v>880</v>
      </c>
      <c r="C627" s="94">
        <v>7</v>
      </c>
      <c r="D627" s="94">
        <v>2</v>
      </c>
      <c r="E627" s="95" t="s">
        <v>138</v>
      </c>
      <c r="F627" s="98">
        <v>0</v>
      </c>
      <c r="G627" s="96">
        <v>12248.7</v>
      </c>
      <c r="H627" s="96">
        <v>7771.8</v>
      </c>
      <c r="I627" s="112">
        <f t="shared" si="13"/>
        <v>63.449998775380244</v>
      </c>
    </row>
    <row r="628" spans="1:9" ht="22.5" x14ac:dyDescent="0.2">
      <c r="A628" s="174" t="s">
        <v>137</v>
      </c>
      <c r="B628" s="175">
        <v>880</v>
      </c>
      <c r="C628" s="94">
        <v>7</v>
      </c>
      <c r="D628" s="94">
        <v>2</v>
      </c>
      <c r="E628" s="95" t="s">
        <v>136</v>
      </c>
      <c r="F628" s="98">
        <v>0</v>
      </c>
      <c r="G628" s="96">
        <v>12248.7</v>
      </c>
      <c r="H628" s="96">
        <v>7771.8</v>
      </c>
      <c r="I628" s="112">
        <f t="shared" si="13"/>
        <v>63.449998775380244</v>
      </c>
    </row>
    <row r="629" spans="1:9" ht="22.5" x14ac:dyDescent="0.2">
      <c r="A629" s="174" t="s">
        <v>105</v>
      </c>
      <c r="B629" s="175">
        <v>880</v>
      </c>
      <c r="C629" s="94">
        <v>7</v>
      </c>
      <c r="D629" s="94">
        <v>2</v>
      </c>
      <c r="E629" s="95" t="s">
        <v>136</v>
      </c>
      <c r="F629" s="98">
        <v>100</v>
      </c>
      <c r="G629" s="96">
        <v>12248.7</v>
      </c>
      <c r="H629" s="96">
        <v>7771.8</v>
      </c>
      <c r="I629" s="112">
        <f t="shared" si="13"/>
        <v>63.449998775380244</v>
      </c>
    </row>
    <row r="630" spans="1:9" x14ac:dyDescent="0.2">
      <c r="A630" s="174" t="s">
        <v>152</v>
      </c>
      <c r="B630" s="175">
        <v>880</v>
      </c>
      <c r="C630" s="94">
        <v>7</v>
      </c>
      <c r="D630" s="94">
        <v>9</v>
      </c>
      <c r="E630" s="95">
        <v>0</v>
      </c>
      <c r="F630" s="98">
        <v>0</v>
      </c>
      <c r="G630" s="96">
        <v>15819.6</v>
      </c>
      <c r="H630" s="96">
        <v>15511.9</v>
      </c>
      <c r="I630" s="112">
        <f t="shared" si="13"/>
        <v>98.054944499228796</v>
      </c>
    </row>
    <row r="631" spans="1:9" x14ac:dyDescent="0.2">
      <c r="A631" s="174" t="s">
        <v>182</v>
      </c>
      <c r="B631" s="175">
        <v>880</v>
      </c>
      <c r="C631" s="94">
        <v>7</v>
      </c>
      <c r="D631" s="94">
        <v>9</v>
      </c>
      <c r="E631" s="95" t="s">
        <v>181</v>
      </c>
      <c r="F631" s="98">
        <v>0</v>
      </c>
      <c r="G631" s="96">
        <v>2304</v>
      </c>
      <c r="H631" s="96">
        <v>2304</v>
      </c>
      <c r="I631" s="112">
        <f t="shared" si="13"/>
        <v>100</v>
      </c>
    </row>
    <row r="632" spans="1:9" x14ac:dyDescent="0.2">
      <c r="A632" s="174" t="s">
        <v>180</v>
      </c>
      <c r="B632" s="175">
        <v>880</v>
      </c>
      <c r="C632" s="94">
        <v>7</v>
      </c>
      <c r="D632" s="94">
        <v>9</v>
      </c>
      <c r="E632" s="95" t="s">
        <v>179</v>
      </c>
      <c r="F632" s="98">
        <v>0</v>
      </c>
      <c r="G632" s="96">
        <v>2304</v>
      </c>
      <c r="H632" s="96">
        <v>2304</v>
      </c>
      <c r="I632" s="112">
        <f t="shared" si="13"/>
        <v>100</v>
      </c>
    </row>
    <row r="633" spans="1:9" x14ac:dyDescent="0.2">
      <c r="A633" s="174" t="s">
        <v>178</v>
      </c>
      <c r="B633" s="175">
        <v>880</v>
      </c>
      <c r="C633" s="94">
        <v>7</v>
      </c>
      <c r="D633" s="94">
        <v>9</v>
      </c>
      <c r="E633" s="95" t="s">
        <v>177</v>
      </c>
      <c r="F633" s="98">
        <v>0</v>
      </c>
      <c r="G633" s="96">
        <v>99</v>
      </c>
      <c r="H633" s="96">
        <v>99</v>
      </c>
      <c r="I633" s="112">
        <f t="shared" si="13"/>
        <v>100</v>
      </c>
    </row>
    <row r="634" spans="1:9" ht="22.5" x14ac:dyDescent="0.2">
      <c r="A634" s="174" t="s">
        <v>27</v>
      </c>
      <c r="B634" s="175">
        <v>880</v>
      </c>
      <c r="C634" s="94">
        <v>7</v>
      </c>
      <c r="D634" s="94">
        <v>9</v>
      </c>
      <c r="E634" s="95" t="s">
        <v>177</v>
      </c>
      <c r="F634" s="98" t="s">
        <v>25</v>
      </c>
      <c r="G634" s="96">
        <v>99</v>
      </c>
      <c r="H634" s="96">
        <v>99</v>
      </c>
      <c r="I634" s="112">
        <f t="shared" si="13"/>
        <v>100</v>
      </c>
    </row>
    <row r="635" spans="1:9" x14ac:dyDescent="0.2">
      <c r="A635" s="174" t="s">
        <v>176</v>
      </c>
      <c r="B635" s="175">
        <v>880</v>
      </c>
      <c r="C635" s="94">
        <v>7</v>
      </c>
      <c r="D635" s="94">
        <v>9</v>
      </c>
      <c r="E635" s="95" t="s">
        <v>175</v>
      </c>
      <c r="F635" s="98">
        <v>0</v>
      </c>
      <c r="G635" s="96">
        <v>2205</v>
      </c>
      <c r="H635" s="96">
        <v>2205</v>
      </c>
      <c r="I635" s="112">
        <f t="shared" si="13"/>
        <v>100</v>
      </c>
    </row>
    <row r="636" spans="1:9" ht="22.5" x14ac:dyDescent="0.2">
      <c r="A636" s="174" t="s">
        <v>27</v>
      </c>
      <c r="B636" s="175">
        <v>880</v>
      </c>
      <c r="C636" s="94">
        <v>7</v>
      </c>
      <c r="D636" s="94">
        <v>9</v>
      </c>
      <c r="E636" s="95" t="s">
        <v>175</v>
      </c>
      <c r="F636" s="98" t="s">
        <v>25</v>
      </c>
      <c r="G636" s="96">
        <v>2205</v>
      </c>
      <c r="H636" s="96">
        <v>2205</v>
      </c>
      <c r="I636" s="112">
        <f t="shared" si="13"/>
        <v>100</v>
      </c>
    </row>
    <row r="637" spans="1:9" ht="22.5" x14ac:dyDescent="0.2">
      <c r="A637" s="174" t="s">
        <v>143</v>
      </c>
      <c r="B637" s="175">
        <v>880</v>
      </c>
      <c r="C637" s="94">
        <v>7</v>
      </c>
      <c r="D637" s="94">
        <v>9</v>
      </c>
      <c r="E637" s="95" t="s">
        <v>142</v>
      </c>
      <c r="F637" s="98">
        <v>0</v>
      </c>
      <c r="G637" s="96">
        <v>13515.6</v>
      </c>
      <c r="H637" s="96">
        <v>13207.9</v>
      </c>
      <c r="I637" s="112">
        <f t="shared" si="13"/>
        <v>97.723371511438629</v>
      </c>
    </row>
    <row r="638" spans="1:9" ht="22.5" x14ac:dyDescent="0.2">
      <c r="A638" s="174" t="s">
        <v>139</v>
      </c>
      <c r="B638" s="175">
        <v>880</v>
      </c>
      <c r="C638" s="94">
        <v>7</v>
      </c>
      <c r="D638" s="94">
        <v>9</v>
      </c>
      <c r="E638" s="95" t="s">
        <v>138</v>
      </c>
      <c r="F638" s="98">
        <v>0</v>
      </c>
      <c r="G638" s="96">
        <v>13515.6</v>
      </c>
      <c r="H638" s="96">
        <v>13207.9</v>
      </c>
      <c r="I638" s="112">
        <f t="shared" si="13"/>
        <v>97.723371511438629</v>
      </c>
    </row>
    <row r="639" spans="1:9" ht="22.5" x14ac:dyDescent="0.2">
      <c r="A639" s="174" t="s">
        <v>145</v>
      </c>
      <c r="B639" s="175">
        <v>880</v>
      </c>
      <c r="C639" s="94">
        <v>7</v>
      </c>
      <c r="D639" s="94">
        <v>9</v>
      </c>
      <c r="E639" s="95" t="s">
        <v>138</v>
      </c>
      <c r="F639" s="98" t="s">
        <v>144</v>
      </c>
      <c r="G639" s="96">
        <v>25.8</v>
      </c>
      <c r="H639" s="96">
        <v>25.8</v>
      </c>
      <c r="I639" s="112">
        <f t="shared" si="13"/>
        <v>100</v>
      </c>
    </row>
    <row r="640" spans="1:9" ht="22.5" x14ac:dyDescent="0.2">
      <c r="A640" s="174" t="s">
        <v>53</v>
      </c>
      <c r="B640" s="175">
        <v>880</v>
      </c>
      <c r="C640" s="94">
        <v>7</v>
      </c>
      <c r="D640" s="94">
        <v>9</v>
      </c>
      <c r="E640" s="95" t="s">
        <v>138</v>
      </c>
      <c r="F640" s="98" t="s">
        <v>52</v>
      </c>
      <c r="G640" s="96">
        <v>156.80000000000001</v>
      </c>
      <c r="H640" s="96">
        <v>92.6</v>
      </c>
      <c r="I640" s="112">
        <f t="shared" si="13"/>
        <v>59.056122448979586</v>
      </c>
    </row>
    <row r="641" spans="1:11" ht="22.5" x14ac:dyDescent="0.2">
      <c r="A641" s="174" t="s">
        <v>27</v>
      </c>
      <c r="B641" s="175">
        <v>880</v>
      </c>
      <c r="C641" s="94">
        <v>7</v>
      </c>
      <c r="D641" s="94">
        <v>9</v>
      </c>
      <c r="E641" s="95" t="s">
        <v>138</v>
      </c>
      <c r="F641" s="98" t="s">
        <v>25</v>
      </c>
      <c r="G641" s="96">
        <v>517.4</v>
      </c>
      <c r="H641" s="96">
        <v>272</v>
      </c>
      <c r="I641" s="112">
        <f t="shared" si="13"/>
        <v>52.5705450328566</v>
      </c>
    </row>
    <row r="642" spans="1:11" ht="67.5" x14ac:dyDescent="0.2">
      <c r="A642" s="174" t="s">
        <v>39</v>
      </c>
      <c r="B642" s="175">
        <v>880</v>
      </c>
      <c r="C642" s="94">
        <v>7</v>
      </c>
      <c r="D642" s="94">
        <v>9</v>
      </c>
      <c r="E642" s="95" t="s">
        <v>138</v>
      </c>
      <c r="F642" s="98" t="s">
        <v>38</v>
      </c>
      <c r="G642" s="96">
        <v>7.7</v>
      </c>
      <c r="H642" s="96">
        <v>7.7</v>
      </c>
      <c r="I642" s="112">
        <f t="shared" si="13"/>
        <v>100</v>
      </c>
      <c r="K642" s="97"/>
    </row>
    <row r="643" spans="1:11" x14ac:dyDescent="0.2">
      <c r="A643" s="174" t="s">
        <v>37</v>
      </c>
      <c r="B643" s="175">
        <v>880</v>
      </c>
      <c r="C643" s="94">
        <v>7</v>
      </c>
      <c r="D643" s="94">
        <v>9</v>
      </c>
      <c r="E643" s="95" t="s">
        <v>138</v>
      </c>
      <c r="F643" s="98" t="s">
        <v>35</v>
      </c>
      <c r="G643" s="96">
        <v>4</v>
      </c>
      <c r="H643" s="96">
        <v>4</v>
      </c>
      <c r="I643" s="112">
        <f t="shared" si="13"/>
        <v>100</v>
      </c>
    </row>
    <row r="644" spans="1:11" ht="22.5" x14ac:dyDescent="0.2">
      <c r="A644" s="174" t="s">
        <v>17</v>
      </c>
      <c r="B644" s="175">
        <v>880</v>
      </c>
      <c r="C644" s="94">
        <v>7</v>
      </c>
      <c r="D644" s="94">
        <v>9</v>
      </c>
      <c r="E644" s="95" t="s">
        <v>726</v>
      </c>
      <c r="F644" s="98">
        <v>0</v>
      </c>
      <c r="G644" s="96">
        <v>2327.5</v>
      </c>
      <c r="H644" s="96">
        <v>2327.5</v>
      </c>
      <c r="I644" s="112">
        <f t="shared" si="13"/>
        <v>100</v>
      </c>
    </row>
    <row r="645" spans="1:11" ht="22.5" x14ac:dyDescent="0.2">
      <c r="A645" s="174" t="s">
        <v>53</v>
      </c>
      <c r="B645" s="175">
        <v>880</v>
      </c>
      <c r="C645" s="94">
        <v>7</v>
      </c>
      <c r="D645" s="94">
        <v>9</v>
      </c>
      <c r="E645" s="95" t="s">
        <v>726</v>
      </c>
      <c r="F645" s="98" t="s">
        <v>52</v>
      </c>
      <c r="G645" s="96">
        <v>1836.1</v>
      </c>
      <c r="H645" s="96">
        <v>1836.1</v>
      </c>
      <c r="I645" s="112">
        <f t="shared" si="13"/>
        <v>100</v>
      </c>
    </row>
    <row r="646" spans="1:11" ht="22.5" x14ac:dyDescent="0.2">
      <c r="A646" s="174" t="s">
        <v>27</v>
      </c>
      <c r="B646" s="175">
        <v>880</v>
      </c>
      <c r="C646" s="94">
        <v>7</v>
      </c>
      <c r="D646" s="94">
        <v>9</v>
      </c>
      <c r="E646" s="95" t="s">
        <v>726</v>
      </c>
      <c r="F646" s="98" t="s">
        <v>25</v>
      </c>
      <c r="G646" s="96">
        <v>482.2</v>
      </c>
      <c r="H646" s="96">
        <v>482.2</v>
      </c>
      <c r="I646" s="112">
        <f t="shared" si="13"/>
        <v>100</v>
      </c>
    </row>
    <row r="647" spans="1:11" ht="67.5" x14ac:dyDescent="0.2">
      <c r="A647" s="174" t="s">
        <v>39</v>
      </c>
      <c r="B647" s="175">
        <v>880</v>
      </c>
      <c r="C647" s="94">
        <v>7</v>
      </c>
      <c r="D647" s="94">
        <v>9</v>
      </c>
      <c r="E647" s="95" t="s">
        <v>726</v>
      </c>
      <c r="F647" s="98" t="s">
        <v>38</v>
      </c>
      <c r="G647" s="96">
        <v>9.1</v>
      </c>
      <c r="H647" s="96">
        <v>9.1</v>
      </c>
      <c r="I647" s="112">
        <f t="shared" si="13"/>
        <v>100</v>
      </c>
    </row>
    <row r="648" spans="1:11" x14ac:dyDescent="0.2">
      <c r="A648" s="174" t="s">
        <v>104</v>
      </c>
      <c r="B648" s="175">
        <v>880</v>
      </c>
      <c r="C648" s="94">
        <v>7</v>
      </c>
      <c r="D648" s="94">
        <v>9</v>
      </c>
      <c r="E648" s="95" t="s">
        <v>726</v>
      </c>
      <c r="F648" s="98" t="s">
        <v>103</v>
      </c>
      <c r="G648" s="96">
        <v>0.1</v>
      </c>
      <c r="H648" s="96">
        <v>0.1</v>
      </c>
      <c r="I648" s="112">
        <f t="shared" si="13"/>
        <v>100</v>
      </c>
    </row>
    <row r="649" spans="1:11" x14ac:dyDescent="0.2">
      <c r="A649" s="174" t="s">
        <v>102</v>
      </c>
      <c r="B649" s="175">
        <v>880</v>
      </c>
      <c r="C649" s="94">
        <v>7</v>
      </c>
      <c r="D649" s="94">
        <v>9</v>
      </c>
      <c r="E649" s="95" t="s">
        <v>727</v>
      </c>
      <c r="F649" s="98">
        <v>0</v>
      </c>
      <c r="G649" s="96">
        <v>67.099999999999994</v>
      </c>
      <c r="H649" s="96">
        <v>67.099999999999994</v>
      </c>
      <c r="I649" s="112">
        <f t="shared" si="13"/>
        <v>100</v>
      </c>
    </row>
    <row r="650" spans="1:11" ht="22.5" x14ac:dyDescent="0.2">
      <c r="A650" s="174" t="s">
        <v>53</v>
      </c>
      <c r="B650" s="175">
        <v>880</v>
      </c>
      <c r="C650" s="94">
        <v>7</v>
      </c>
      <c r="D650" s="94">
        <v>9</v>
      </c>
      <c r="E650" s="95" t="s">
        <v>727</v>
      </c>
      <c r="F650" s="98" t="s">
        <v>52</v>
      </c>
      <c r="G650" s="96">
        <v>67.099999999999994</v>
      </c>
      <c r="H650" s="96">
        <v>67.099999999999994</v>
      </c>
      <c r="I650" s="112">
        <f t="shared" si="13"/>
        <v>100</v>
      </c>
    </row>
    <row r="651" spans="1:11" x14ac:dyDescent="0.2">
      <c r="A651" s="174" t="s">
        <v>22</v>
      </c>
      <c r="B651" s="175">
        <v>880</v>
      </c>
      <c r="C651" s="94">
        <v>7</v>
      </c>
      <c r="D651" s="94">
        <v>9</v>
      </c>
      <c r="E651" s="95" t="s">
        <v>728</v>
      </c>
      <c r="F651" s="98">
        <v>0</v>
      </c>
      <c r="G651" s="96">
        <v>16.899999999999999</v>
      </c>
      <c r="H651" s="96">
        <v>16.899999999999999</v>
      </c>
      <c r="I651" s="112">
        <f t="shared" si="13"/>
        <v>100</v>
      </c>
    </row>
    <row r="652" spans="1:11" ht="22.5" x14ac:dyDescent="0.2">
      <c r="A652" s="174" t="s">
        <v>27</v>
      </c>
      <c r="B652" s="175">
        <v>880</v>
      </c>
      <c r="C652" s="94">
        <v>7</v>
      </c>
      <c r="D652" s="94">
        <v>9</v>
      </c>
      <c r="E652" s="95" t="s">
        <v>728</v>
      </c>
      <c r="F652" s="98" t="s">
        <v>25</v>
      </c>
      <c r="G652" s="96">
        <v>16.899999999999999</v>
      </c>
      <c r="H652" s="96">
        <v>16.899999999999999</v>
      </c>
      <c r="I652" s="112">
        <f t="shared" si="13"/>
        <v>100</v>
      </c>
    </row>
    <row r="653" spans="1:11" ht="22.5" x14ac:dyDescent="0.2">
      <c r="A653" s="174" t="s">
        <v>137</v>
      </c>
      <c r="B653" s="175">
        <v>880</v>
      </c>
      <c r="C653" s="94">
        <v>7</v>
      </c>
      <c r="D653" s="94">
        <v>9</v>
      </c>
      <c r="E653" s="95" t="s">
        <v>136</v>
      </c>
      <c r="F653" s="98">
        <v>0</v>
      </c>
      <c r="G653" s="96">
        <v>10392.5</v>
      </c>
      <c r="H653" s="96">
        <v>10392.5</v>
      </c>
      <c r="I653" s="112">
        <f t="shared" si="13"/>
        <v>100</v>
      </c>
    </row>
    <row r="654" spans="1:11" ht="22.5" x14ac:dyDescent="0.2">
      <c r="A654" s="174" t="s">
        <v>105</v>
      </c>
      <c r="B654" s="175">
        <v>880</v>
      </c>
      <c r="C654" s="94">
        <v>7</v>
      </c>
      <c r="D654" s="94">
        <v>9</v>
      </c>
      <c r="E654" s="95" t="s">
        <v>136</v>
      </c>
      <c r="F654" s="98">
        <v>100</v>
      </c>
      <c r="G654" s="96">
        <v>10392.5</v>
      </c>
      <c r="H654" s="96">
        <v>10392.5</v>
      </c>
      <c r="I654" s="112">
        <f t="shared" si="13"/>
        <v>100</v>
      </c>
    </row>
    <row r="655" spans="1:11" x14ac:dyDescent="0.2">
      <c r="A655" s="174" t="s">
        <v>636</v>
      </c>
      <c r="B655" s="175">
        <v>888</v>
      </c>
      <c r="C655" s="94">
        <v>0</v>
      </c>
      <c r="D655" s="94">
        <v>0</v>
      </c>
      <c r="E655" s="95">
        <v>0</v>
      </c>
      <c r="F655" s="98">
        <v>0</v>
      </c>
      <c r="G655" s="96">
        <v>31487.200000000001</v>
      </c>
      <c r="H655" s="96">
        <v>23093.599999999999</v>
      </c>
      <c r="I655" s="112">
        <f t="shared" si="13"/>
        <v>73.342818669173511</v>
      </c>
    </row>
    <row r="656" spans="1:11" x14ac:dyDescent="0.2">
      <c r="A656" s="174" t="s">
        <v>353</v>
      </c>
      <c r="B656" s="175">
        <v>888</v>
      </c>
      <c r="C656" s="94">
        <v>1</v>
      </c>
      <c r="D656" s="94">
        <v>0</v>
      </c>
      <c r="E656" s="95">
        <v>0</v>
      </c>
      <c r="F656" s="98">
        <v>0</v>
      </c>
      <c r="G656" s="96">
        <v>5428.9</v>
      </c>
      <c r="H656" s="96">
        <v>3113.2</v>
      </c>
      <c r="I656" s="112">
        <f t="shared" si="13"/>
        <v>57.344950174068408</v>
      </c>
    </row>
    <row r="657" spans="1:9" x14ac:dyDescent="0.2">
      <c r="A657" s="174" t="s">
        <v>334</v>
      </c>
      <c r="B657" s="175">
        <v>888</v>
      </c>
      <c r="C657" s="94">
        <v>1</v>
      </c>
      <c r="D657" s="94">
        <v>13</v>
      </c>
      <c r="E657" s="95">
        <v>0</v>
      </c>
      <c r="F657" s="98">
        <v>0</v>
      </c>
      <c r="G657" s="96">
        <v>5428.9</v>
      </c>
      <c r="H657" s="96">
        <v>3113.2</v>
      </c>
      <c r="I657" s="112">
        <f t="shared" si="13"/>
        <v>57.344950174068408</v>
      </c>
    </row>
    <row r="658" spans="1:9" ht="22.5" x14ac:dyDescent="0.2">
      <c r="A658" s="174" t="s">
        <v>601</v>
      </c>
      <c r="B658" s="175">
        <v>888</v>
      </c>
      <c r="C658" s="94">
        <v>1</v>
      </c>
      <c r="D658" s="94">
        <v>13</v>
      </c>
      <c r="E658" s="95" t="s">
        <v>48</v>
      </c>
      <c r="F658" s="98">
        <v>0</v>
      </c>
      <c r="G658" s="96">
        <v>5428.9</v>
      </c>
      <c r="H658" s="96">
        <v>3113.2</v>
      </c>
      <c r="I658" s="112">
        <f t="shared" si="13"/>
        <v>57.344950174068408</v>
      </c>
    </row>
    <row r="659" spans="1:9" x14ac:dyDescent="0.2">
      <c r="A659" s="174" t="s">
        <v>652</v>
      </c>
      <c r="B659" s="175">
        <v>888</v>
      </c>
      <c r="C659" s="94">
        <v>1</v>
      </c>
      <c r="D659" s="94">
        <v>13</v>
      </c>
      <c r="E659" s="95" t="s">
        <v>48</v>
      </c>
      <c r="F659" s="98">
        <v>100</v>
      </c>
      <c r="G659" s="96">
        <v>4061.1</v>
      </c>
      <c r="H659" s="96">
        <v>1938.3</v>
      </c>
      <c r="I659" s="112">
        <f t="shared" si="13"/>
        <v>47.728447957449951</v>
      </c>
    </row>
    <row r="660" spans="1:9" ht="22.5" x14ac:dyDescent="0.2">
      <c r="A660" s="174" t="s">
        <v>53</v>
      </c>
      <c r="B660" s="175">
        <v>888</v>
      </c>
      <c r="C660" s="94">
        <v>1</v>
      </c>
      <c r="D660" s="94">
        <v>13</v>
      </c>
      <c r="E660" s="95" t="s">
        <v>48</v>
      </c>
      <c r="F660" s="98" t="s">
        <v>52</v>
      </c>
      <c r="G660" s="96">
        <v>2.5</v>
      </c>
      <c r="H660" s="96">
        <v>2.5</v>
      </c>
      <c r="I660" s="112">
        <f t="shared" si="13"/>
        <v>100</v>
      </c>
    </row>
    <row r="661" spans="1:9" ht="22.5" x14ac:dyDescent="0.2">
      <c r="A661" s="174" t="s">
        <v>27</v>
      </c>
      <c r="B661" s="175">
        <v>888</v>
      </c>
      <c r="C661" s="94">
        <v>1</v>
      </c>
      <c r="D661" s="94">
        <v>13</v>
      </c>
      <c r="E661" s="95" t="s">
        <v>48</v>
      </c>
      <c r="F661" s="98" t="s">
        <v>25</v>
      </c>
      <c r="G661" s="96">
        <v>733.9</v>
      </c>
      <c r="H661" s="96">
        <v>527.4</v>
      </c>
      <c r="I661" s="112">
        <f t="shared" si="13"/>
        <v>71.862651587409729</v>
      </c>
    </row>
    <row r="662" spans="1:9" x14ac:dyDescent="0.2">
      <c r="A662" s="174" t="s">
        <v>37</v>
      </c>
      <c r="B662" s="175">
        <v>888</v>
      </c>
      <c r="C662" s="94">
        <v>1</v>
      </c>
      <c r="D662" s="94">
        <v>13</v>
      </c>
      <c r="E662" s="95" t="s">
        <v>48</v>
      </c>
      <c r="F662" s="98" t="s">
        <v>35</v>
      </c>
      <c r="G662" s="96">
        <v>42.7</v>
      </c>
      <c r="H662" s="96">
        <v>42.7</v>
      </c>
      <c r="I662" s="112">
        <f t="shared" si="13"/>
        <v>100</v>
      </c>
    </row>
    <row r="663" spans="1:9" x14ac:dyDescent="0.2">
      <c r="A663" s="174" t="s">
        <v>104</v>
      </c>
      <c r="B663" s="175">
        <v>888</v>
      </c>
      <c r="C663" s="94">
        <v>1</v>
      </c>
      <c r="D663" s="94">
        <v>13</v>
      </c>
      <c r="E663" s="95" t="s">
        <v>48</v>
      </c>
      <c r="F663" s="98" t="s">
        <v>103</v>
      </c>
      <c r="G663" s="96">
        <v>19.3</v>
      </c>
      <c r="H663" s="96">
        <v>19.3</v>
      </c>
      <c r="I663" s="112">
        <f t="shared" si="13"/>
        <v>100</v>
      </c>
    </row>
    <row r="664" spans="1:9" ht="22.5" x14ac:dyDescent="0.2">
      <c r="A664" s="174" t="s">
        <v>47</v>
      </c>
      <c r="B664" s="175">
        <v>888</v>
      </c>
      <c r="C664" s="94">
        <v>1</v>
      </c>
      <c r="D664" s="94">
        <v>13</v>
      </c>
      <c r="E664" s="95" t="s">
        <v>46</v>
      </c>
      <c r="F664" s="98">
        <v>0</v>
      </c>
      <c r="G664" s="96">
        <v>412.6</v>
      </c>
      <c r="H664" s="96">
        <v>356.8</v>
      </c>
      <c r="I664" s="112">
        <f t="shared" si="13"/>
        <v>86.476005816771689</v>
      </c>
    </row>
    <row r="665" spans="1:9" x14ac:dyDescent="0.2">
      <c r="A665" s="174" t="s">
        <v>652</v>
      </c>
      <c r="B665" s="175">
        <v>888</v>
      </c>
      <c r="C665" s="94">
        <v>1</v>
      </c>
      <c r="D665" s="94">
        <v>13</v>
      </c>
      <c r="E665" s="95" t="s">
        <v>46</v>
      </c>
      <c r="F665" s="98">
        <v>100</v>
      </c>
      <c r="G665" s="96">
        <v>345.1</v>
      </c>
      <c r="H665" s="96">
        <v>345.1</v>
      </c>
      <c r="I665" s="112">
        <f t="shared" si="13"/>
        <v>100</v>
      </c>
    </row>
    <row r="666" spans="1:9" ht="22.5" x14ac:dyDescent="0.2">
      <c r="A666" s="174" t="s">
        <v>657</v>
      </c>
      <c r="B666" s="175">
        <v>888</v>
      </c>
      <c r="C666" s="94">
        <v>1</v>
      </c>
      <c r="D666" s="94">
        <v>13</v>
      </c>
      <c r="E666" s="95" t="s">
        <v>36</v>
      </c>
      <c r="F666" s="98">
        <v>0</v>
      </c>
      <c r="G666" s="96">
        <v>226.2</v>
      </c>
      <c r="H666" s="96">
        <v>226.2</v>
      </c>
      <c r="I666" s="112">
        <f t="shared" si="13"/>
        <v>100</v>
      </c>
    </row>
    <row r="667" spans="1:9" ht="22.5" x14ac:dyDescent="0.2">
      <c r="A667" s="174" t="s">
        <v>53</v>
      </c>
      <c r="B667" s="175">
        <v>888</v>
      </c>
      <c r="C667" s="94">
        <v>1</v>
      </c>
      <c r="D667" s="94">
        <v>13</v>
      </c>
      <c r="E667" s="95" t="s">
        <v>36</v>
      </c>
      <c r="F667" s="98" t="s">
        <v>52</v>
      </c>
      <c r="G667" s="96">
        <v>67.5</v>
      </c>
      <c r="H667" s="96">
        <v>67.5</v>
      </c>
      <c r="I667" s="112">
        <f t="shared" ref="I667:I725" si="14">H667/G667*100</f>
        <v>100</v>
      </c>
    </row>
    <row r="668" spans="1:9" ht="67.5" x14ac:dyDescent="0.2">
      <c r="A668" s="174" t="s">
        <v>39</v>
      </c>
      <c r="B668" s="175">
        <v>888</v>
      </c>
      <c r="C668" s="94">
        <v>1</v>
      </c>
      <c r="D668" s="94">
        <v>13</v>
      </c>
      <c r="E668" s="95" t="s">
        <v>36</v>
      </c>
      <c r="F668" s="98" t="s">
        <v>38</v>
      </c>
      <c r="G668" s="96">
        <v>143.9</v>
      </c>
      <c r="H668" s="96">
        <v>143.9</v>
      </c>
      <c r="I668" s="112">
        <f t="shared" si="14"/>
        <v>100</v>
      </c>
    </row>
    <row r="669" spans="1:9" x14ac:dyDescent="0.2">
      <c r="A669" s="174" t="s">
        <v>51</v>
      </c>
      <c r="B669" s="175">
        <v>888</v>
      </c>
      <c r="C669" s="94">
        <v>1</v>
      </c>
      <c r="D669" s="94">
        <v>13</v>
      </c>
      <c r="E669" s="95" t="s">
        <v>36</v>
      </c>
      <c r="F669" s="98" t="s">
        <v>50</v>
      </c>
      <c r="G669" s="96">
        <v>0.2</v>
      </c>
      <c r="H669" s="96">
        <v>0.2</v>
      </c>
      <c r="I669" s="112">
        <f t="shared" si="14"/>
        <v>100</v>
      </c>
    </row>
    <row r="670" spans="1:9" x14ac:dyDescent="0.2">
      <c r="A670" s="174" t="s">
        <v>37</v>
      </c>
      <c r="B670" s="175">
        <v>888</v>
      </c>
      <c r="C670" s="94">
        <v>1</v>
      </c>
      <c r="D670" s="94">
        <v>13</v>
      </c>
      <c r="E670" s="95" t="s">
        <v>36</v>
      </c>
      <c r="F670" s="98" t="s">
        <v>35</v>
      </c>
      <c r="G670" s="96">
        <v>11.5</v>
      </c>
      <c r="H670" s="96">
        <v>11.5</v>
      </c>
      <c r="I670" s="112">
        <f t="shared" si="14"/>
        <v>100</v>
      </c>
    </row>
    <row r="671" spans="1:9" x14ac:dyDescent="0.2">
      <c r="A671" s="174" t="s">
        <v>104</v>
      </c>
      <c r="B671" s="175">
        <v>888</v>
      </c>
      <c r="C671" s="94">
        <v>1</v>
      </c>
      <c r="D671" s="94">
        <v>13</v>
      </c>
      <c r="E671" s="95" t="s">
        <v>36</v>
      </c>
      <c r="F671" s="98" t="s">
        <v>103</v>
      </c>
      <c r="G671" s="96">
        <v>1.3</v>
      </c>
      <c r="H671" s="96">
        <v>1.3</v>
      </c>
      <c r="I671" s="112">
        <f t="shared" si="14"/>
        <v>100</v>
      </c>
    </row>
    <row r="672" spans="1:9" x14ac:dyDescent="0.2">
      <c r="A672" s="174" t="s">
        <v>322</v>
      </c>
      <c r="B672" s="175">
        <v>888</v>
      </c>
      <c r="C672" s="94">
        <v>4</v>
      </c>
      <c r="D672" s="94">
        <v>0</v>
      </c>
      <c r="E672" s="95">
        <v>0</v>
      </c>
      <c r="F672" s="98">
        <v>0</v>
      </c>
      <c r="G672" s="96">
        <v>5509.8</v>
      </c>
      <c r="H672" s="96">
        <v>3818</v>
      </c>
      <c r="I672" s="112">
        <f t="shared" si="14"/>
        <v>69.294711241787354</v>
      </c>
    </row>
    <row r="673" spans="1:11" x14ac:dyDescent="0.2">
      <c r="A673" s="174" t="s">
        <v>290</v>
      </c>
      <c r="B673" s="175">
        <v>888</v>
      </c>
      <c r="C673" s="94">
        <v>4</v>
      </c>
      <c r="D673" s="94">
        <v>12</v>
      </c>
      <c r="E673" s="95">
        <v>0</v>
      </c>
      <c r="F673" s="98">
        <v>0</v>
      </c>
      <c r="G673" s="96">
        <v>5509.8</v>
      </c>
      <c r="H673" s="96">
        <v>3818</v>
      </c>
      <c r="I673" s="112">
        <f t="shared" si="14"/>
        <v>69.294711241787354</v>
      </c>
    </row>
    <row r="674" spans="1:11" ht="22.5" x14ac:dyDescent="0.2">
      <c r="A674" s="174" t="s">
        <v>279</v>
      </c>
      <c r="B674" s="175">
        <v>888</v>
      </c>
      <c r="C674" s="94">
        <v>4</v>
      </c>
      <c r="D674" s="94">
        <v>12</v>
      </c>
      <c r="E674" s="95" t="s">
        <v>278</v>
      </c>
      <c r="F674" s="98">
        <v>0</v>
      </c>
      <c r="G674" s="96">
        <v>4699.8</v>
      </c>
      <c r="H674" s="96">
        <v>3008</v>
      </c>
      <c r="I674" s="112">
        <f t="shared" si="14"/>
        <v>64.0027235201498</v>
      </c>
    </row>
    <row r="675" spans="1:11" ht="22.5" x14ac:dyDescent="0.2">
      <c r="A675" s="174" t="s">
        <v>269</v>
      </c>
      <c r="B675" s="175">
        <v>888</v>
      </c>
      <c r="C675" s="94">
        <v>4</v>
      </c>
      <c r="D675" s="94">
        <v>12</v>
      </c>
      <c r="E675" s="95" t="s">
        <v>268</v>
      </c>
      <c r="F675" s="98">
        <v>0</v>
      </c>
      <c r="G675" s="96">
        <v>4699.8</v>
      </c>
      <c r="H675" s="96">
        <v>3008</v>
      </c>
      <c r="I675" s="112">
        <f t="shared" si="14"/>
        <v>64.0027235201498</v>
      </c>
    </row>
    <row r="676" spans="1:11" ht="22.5" x14ac:dyDescent="0.2">
      <c r="A676" s="174" t="s">
        <v>263</v>
      </c>
      <c r="B676" s="175">
        <v>888</v>
      </c>
      <c r="C676" s="94">
        <v>4</v>
      </c>
      <c r="D676" s="94">
        <v>12</v>
      </c>
      <c r="E676" s="95" t="s">
        <v>262</v>
      </c>
      <c r="F676" s="98">
        <v>0</v>
      </c>
      <c r="G676" s="96">
        <v>4699.8</v>
      </c>
      <c r="H676" s="96">
        <v>3008</v>
      </c>
      <c r="I676" s="112">
        <f t="shared" si="14"/>
        <v>64.0027235201498</v>
      </c>
    </row>
    <row r="677" spans="1:11" ht="33.75" x14ac:dyDescent="0.2">
      <c r="A677" s="174" t="s">
        <v>12</v>
      </c>
      <c r="B677" s="175">
        <v>888</v>
      </c>
      <c r="C677" s="94">
        <v>4</v>
      </c>
      <c r="D677" s="94">
        <v>12</v>
      </c>
      <c r="E677" s="95" t="s">
        <v>262</v>
      </c>
      <c r="F677" s="98" t="s">
        <v>10</v>
      </c>
      <c r="G677" s="96">
        <v>4699.8</v>
      </c>
      <c r="H677" s="96">
        <v>3008</v>
      </c>
      <c r="I677" s="112">
        <f t="shared" si="14"/>
        <v>64.0027235201498</v>
      </c>
      <c r="K677" s="97"/>
    </row>
    <row r="678" spans="1:11" ht="22.5" x14ac:dyDescent="0.2">
      <c r="A678" s="174" t="s">
        <v>601</v>
      </c>
      <c r="B678" s="175">
        <v>888</v>
      </c>
      <c r="C678" s="94">
        <v>4</v>
      </c>
      <c r="D678" s="94">
        <v>12</v>
      </c>
      <c r="E678" s="95" t="s">
        <v>48</v>
      </c>
      <c r="F678" s="98">
        <v>0</v>
      </c>
      <c r="G678" s="96">
        <v>763.3</v>
      </c>
      <c r="H678" s="96">
        <v>763.3</v>
      </c>
      <c r="I678" s="112">
        <f t="shared" si="14"/>
        <v>100</v>
      </c>
    </row>
    <row r="679" spans="1:11" ht="22.5" x14ac:dyDescent="0.2">
      <c r="A679" s="174" t="s">
        <v>47</v>
      </c>
      <c r="B679" s="175">
        <v>888</v>
      </c>
      <c r="C679" s="94">
        <v>4</v>
      </c>
      <c r="D679" s="94">
        <v>12</v>
      </c>
      <c r="E679" s="95" t="s">
        <v>46</v>
      </c>
      <c r="F679" s="98">
        <v>0</v>
      </c>
      <c r="G679" s="96">
        <v>670.8</v>
      </c>
      <c r="H679" s="96">
        <v>670.8</v>
      </c>
      <c r="I679" s="112">
        <f t="shared" si="14"/>
        <v>100</v>
      </c>
    </row>
    <row r="680" spans="1:11" x14ac:dyDescent="0.2">
      <c r="A680" s="174" t="s">
        <v>652</v>
      </c>
      <c r="B680" s="175">
        <v>888</v>
      </c>
      <c r="C680" s="94">
        <v>4</v>
      </c>
      <c r="D680" s="94">
        <v>12</v>
      </c>
      <c r="E680" s="95" t="s">
        <v>46</v>
      </c>
      <c r="F680" s="98">
        <v>100</v>
      </c>
      <c r="G680" s="96">
        <v>670.8</v>
      </c>
      <c r="H680" s="96">
        <v>670.8</v>
      </c>
      <c r="I680" s="112">
        <f t="shared" si="14"/>
        <v>100</v>
      </c>
    </row>
    <row r="681" spans="1:11" ht="22.5" x14ac:dyDescent="0.2">
      <c r="A681" s="174" t="s">
        <v>657</v>
      </c>
      <c r="B681" s="175">
        <v>888</v>
      </c>
      <c r="C681" s="94">
        <v>4</v>
      </c>
      <c r="D681" s="94">
        <v>12</v>
      </c>
      <c r="E681" s="95" t="s">
        <v>36</v>
      </c>
      <c r="F681" s="98">
        <v>0</v>
      </c>
      <c r="G681" s="96">
        <v>92.5</v>
      </c>
      <c r="H681" s="96">
        <v>92.5</v>
      </c>
      <c r="I681" s="112">
        <f t="shared" si="14"/>
        <v>100</v>
      </c>
    </row>
    <row r="682" spans="1:11" ht="22.5" x14ac:dyDescent="0.2">
      <c r="A682" s="174" t="s">
        <v>27</v>
      </c>
      <c r="B682" s="175">
        <v>888</v>
      </c>
      <c r="C682" s="94">
        <v>4</v>
      </c>
      <c r="D682" s="94">
        <v>12</v>
      </c>
      <c r="E682" s="95" t="s">
        <v>36</v>
      </c>
      <c r="F682" s="98" t="s">
        <v>25</v>
      </c>
      <c r="G682" s="96">
        <v>92.5</v>
      </c>
      <c r="H682" s="96">
        <v>92.5</v>
      </c>
      <c r="I682" s="112">
        <f t="shared" si="14"/>
        <v>100</v>
      </c>
    </row>
    <row r="683" spans="1:11" x14ac:dyDescent="0.2">
      <c r="A683" s="174" t="s">
        <v>196</v>
      </c>
      <c r="B683" s="175">
        <v>888</v>
      </c>
      <c r="C683" s="94">
        <v>4</v>
      </c>
      <c r="D683" s="94">
        <v>12</v>
      </c>
      <c r="E683" s="95" t="s">
        <v>195</v>
      </c>
      <c r="F683" s="98">
        <v>0</v>
      </c>
      <c r="G683" s="96">
        <v>46.7</v>
      </c>
      <c r="H683" s="96">
        <v>46.7</v>
      </c>
      <c r="I683" s="112">
        <f t="shared" si="14"/>
        <v>100</v>
      </c>
    </row>
    <row r="684" spans="1:11" ht="22.5" x14ac:dyDescent="0.2">
      <c r="A684" s="174" t="s">
        <v>27</v>
      </c>
      <c r="B684" s="175">
        <v>888</v>
      </c>
      <c r="C684" s="94">
        <v>4</v>
      </c>
      <c r="D684" s="94">
        <v>12</v>
      </c>
      <c r="E684" s="95" t="s">
        <v>195</v>
      </c>
      <c r="F684" s="98" t="s">
        <v>25</v>
      </c>
      <c r="G684" s="96">
        <v>46.7</v>
      </c>
      <c r="H684" s="96">
        <v>46.7</v>
      </c>
      <c r="I684" s="112">
        <f t="shared" si="14"/>
        <v>100</v>
      </c>
    </row>
    <row r="685" spans="1:11" x14ac:dyDescent="0.2">
      <c r="A685" s="174" t="s">
        <v>253</v>
      </c>
      <c r="B685" s="175">
        <v>888</v>
      </c>
      <c r="C685" s="94">
        <v>5</v>
      </c>
      <c r="D685" s="94">
        <v>0</v>
      </c>
      <c r="E685" s="95">
        <v>0</v>
      </c>
      <c r="F685" s="98">
        <v>0</v>
      </c>
      <c r="G685" s="96">
        <v>9834.1</v>
      </c>
      <c r="H685" s="96">
        <v>6685.1</v>
      </c>
      <c r="I685" s="112">
        <f t="shared" si="14"/>
        <v>67.978767757090125</v>
      </c>
    </row>
    <row r="686" spans="1:11" x14ac:dyDescent="0.2">
      <c r="A686" s="174" t="s">
        <v>236</v>
      </c>
      <c r="B686" s="175">
        <v>888</v>
      </c>
      <c r="C686" s="94">
        <v>5</v>
      </c>
      <c r="D686" s="94">
        <v>2</v>
      </c>
      <c r="E686" s="95">
        <v>0</v>
      </c>
      <c r="F686" s="98">
        <v>0</v>
      </c>
      <c r="G686" s="96">
        <v>8976.7999999999993</v>
      </c>
      <c r="H686" s="96">
        <v>5827.8</v>
      </c>
      <c r="I686" s="112">
        <f t="shared" si="14"/>
        <v>64.920684430977644</v>
      </c>
    </row>
    <row r="687" spans="1:11" ht="22.5" x14ac:dyDescent="0.2">
      <c r="A687" s="174" t="s">
        <v>100</v>
      </c>
      <c r="B687" s="175">
        <v>888</v>
      </c>
      <c r="C687" s="94">
        <v>5</v>
      </c>
      <c r="D687" s="94">
        <v>2</v>
      </c>
      <c r="E687" s="95" t="s">
        <v>99</v>
      </c>
      <c r="F687" s="98">
        <v>0</v>
      </c>
      <c r="G687" s="96">
        <v>8976.7999999999993</v>
      </c>
      <c r="H687" s="96">
        <v>5827.8</v>
      </c>
      <c r="I687" s="112">
        <f t="shared" si="14"/>
        <v>64.920684430977644</v>
      </c>
    </row>
    <row r="688" spans="1:11" ht="22.5" x14ac:dyDescent="0.2">
      <c r="A688" s="174" t="s">
        <v>235</v>
      </c>
      <c r="B688" s="175">
        <v>888</v>
      </c>
      <c r="C688" s="94">
        <v>5</v>
      </c>
      <c r="D688" s="94">
        <v>2</v>
      </c>
      <c r="E688" s="95" t="s">
        <v>234</v>
      </c>
      <c r="F688" s="98">
        <v>0</v>
      </c>
      <c r="G688" s="96">
        <v>8976.7999999999993</v>
      </c>
      <c r="H688" s="96">
        <v>5827.8</v>
      </c>
      <c r="I688" s="112">
        <f t="shared" si="14"/>
        <v>64.920684430977644</v>
      </c>
    </row>
    <row r="689" spans="1:11" ht="22.5" x14ac:dyDescent="0.2">
      <c r="A689" s="174" t="s">
        <v>229</v>
      </c>
      <c r="B689" s="175">
        <v>888</v>
      </c>
      <c r="C689" s="94">
        <v>5</v>
      </c>
      <c r="D689" s="94">
        <v>2</v>
      </c>
      <c r="E689" s="95" t="s">
        <v>228</v>
      </c>
      <c r="F689" s="98">
        <v>0</v>
      </c>
      <c r="G689" s="96">
        <v>8976.7999999999993</v>
      </c>
      <c r="H689" s="96">
        <v>5827.8</v>
      </c>
      <c r="I689" s="112">
        <f t="shared" si="14"/>
        <v>64.920684430977644</v>
      </c>
    </row>
    <row r="690" spans="1:11" ht="22.5" x14ac:dyDescent="0.2">
      <c r="A690" s="174" t="s">
        <v>637</v>
      </c>
      <c r="B690" s="175">
        <v>888</v>
      </c>
      <c r="C690" s="94">
        <v>5</v>
      </c>
      <c r="D690" s="94">
        <v>2</v>
      </c>
      <c r="E690" s="95" t="s">
        <v>228</v>
      </c>
      <c r="F690" s="98" t="s">
        <v>638</v>
      </c>
      <c r="G690" s="96">
        <v>8976.7999999999993</v>
      </c>
      <c r="H690" s="96">
        <v>5827.8</v>
      </c>
      <c r="I690" s="112">
        <f t="shared" si="14"/>
        <v>64.920684430977644</v>
      </c>
    </row>
    <row r="691" spans="1:11" x14ac:dyDescent="0.2">
      <c r="A691" s="174" t="s">
        <v>223</v>
      </c>
      <c r="B691" s="175">
        <v>888</v>
      </c>
      <c r="C691" s="94">
        <v>5</v>
      </c>
      <c r="D691" s="94">
        <v>3</v>
      </c>
      <c r="E691" s="95">
        <v>0</v>
      </c>
      <c r="F691" s="98">
        <v>0</v>
      </c>
      <c r="G691" s="96">
        <v>857.3</v>
      </c>
      <c r="H691" s="96">
        <v>857.3</v>
      </c>
      <c r="I691" s="112">
        <f t="shared" si="14"/>
        <v>100</v>
      </c>
    </row>
    <row r="692" spans="1:11" ht="22.5" x14ac:dyDescent="0.2">
      <c r="A692" s="174" t="s">
        <v>100</v>
      </c>
      <c r="B692" s="175">
        <v>888</v>
      </c>
      <c r="C692" s="94">
        <v>5</v>
      </c>
      <c r="D692" s="94">
        <v>3</v>
      </c>
      <c r="E692" s="95" t="s">
        <v>99</v>
      </c>
      <c r="F692" s="98">
        <v>0</v>
      </c>
      <c r="G692" s="96">
        <v>857.3</v>
      </c>
      <c r="H692" s="96">
        <v>857.3</v>
      </c>
      <c r="I692" s="112">
        <f t="shared" si="14"/>
        <v>100</v>
      </c>
    </row>
    <row r="693" spans="1:11" ht="22.5" x14ac:dyDescent="0.2">
      <c r="A693" s="174" t="s">
        <v>222</v>
      </c>
      <c r="B693" s="175">
        <v>888</v>
      </c>
      <c r="C693" s="94">
        <v>5</v>
      </c>
      <c r="D693" s="94">
        <v>3</v>
      </c>
      <c r="E693" s="95" t="s">
        <v>221</v>
      </c>
      <c r="F693" s="98">
        <v>0</v>
      </c>
      <c r="G693" s="96">
        <v>597.29999999999995</v>
      </c>
      <c r="H693" s="96">
        <v>597.29999999999995</v>
      </c>
      <c r="I693" s="112">
        <f t="shared" si="14"/>
        <v>100</v>
      </c>
    </row>
    <row r="694" spans="1:11" x14ac:dyDescent="0.2">
      <c r="A694" s="174" t="s">
        <v>220</v>
      </c>
      <c r="B694" s="175">
        <v>888</v>
      </c>
      <c r="C694" s="94">
        <v>5</v>
      </c>
      <c r="D694" s="94">
        <v>3</v>
      </c>
      <c r="E694" s="95" t="s">
        <v>219</v>
      </c>
      <c r="F694" s="98">
        <v>0</v>
      </c>
      <c r="G694" s="96">
        <v>597.29999999999995</v>
      </c>
      <c r="H694" s="96">
        <v>597.29999999999995</v>
      </c>
      <c r="I694" s="112">
        <f t="shared" si="14"/>
        <v>100</v>
      </c>
    </row>
    <row r="695" spans="1:11" ht="22.5" x14ac:dyDescent="0.2">
      <c r="A695" s="174" t="s">
        <v>27</v>
      </c>
      <c r="B695" s="175">
        <v>888</v>
      </c>
      <c r="C695" s="94">
        <v>5</v>
      </c>
      <c r="D695" s="94">
        <v>3</v>
      </c>
      <c r="E695" s="95" t="s">
        <v>219</v>
      </c>
      <c r="F695" s="98" t="s">
        <v>25</v>
      </c>
      <c r="G695" s="96">
        <v>597.29999999999995</v>
      </c>
      <c r="H695" s="96">
        <v>597.29999999999995</v>
      </c>
      <c r="I695" s="112">
        <f t="shared" si="14"/>
        <v>100</v>
      </c>
      <c r="K695" s="97"/>
    </row>
    <row r="696" spans="1:11" ht="22.5" x14ac:dyDescent="0.2">
      <c r="A696" s="174" t="s">
        <v>200</v>
      </c>
      <c r="B696" s="175">
        <v>888</v>
      </c>
      <c r="C696" s="94">
        <v>5</v>
      </c>
      <c r="D696" s="94">
        <v>3</v>
      </c>
      <c r="E696" s="95" t="s">
        <v>199</v>
      </c>
      <c r="F696" s="98">
        <v>0</v>
      </c>
      <c r="G696" s="96">
        <v>260</v>
      </c>
      <c r="H696" s="96">
        <v>260</v>
      </c>
      <c r="I696" s="112">
        <f t="shared" si="14"/>
        <v>100</v>
      </c>
    </row>
    <row r="697" spans="1:11" ht="45" x14ac:dyDescent="0.2">
      <c r="A697" s="174" t="s">
        <v>198</v>
      </c>
      <c r="B697" s="175">
        <v>888</v>
      </c>
      <c r="C697" s="94">
        <v>5</v>
      </c>
      <c r="D697" s="94">
        <v>3</v>
      </c>
      <c r="E697" s="95" t="s">
        <v>197</v>
      </c>
      <c r="F697" s="98">
        <v>0</v>
      </c>
      <c r="G697" s="96">
        <v>260</v>
      </c>
      <c r="H697" s="96">
        <v>260</v>
      </c>
      <c r="I697" s="112">
        <f t="shared" si="14"/>
        <v>100</v>
      </c>
    </row>
    <row r="698" spans="1:11" ht="22.5" x14ac:dyDescent="0.2">
      <c r="A698" s="174" t="s">
        <v>27</v>
      </c>
      <c r="B698" s="175">
        <v>888</v>
      </c>
      <c r="C698" s="94">
        <v>5</v>
      </c>
      <c r="D698" s="94">
        <v>3</v>
      </c>
      <c r="E698" s="95" t="s">
        <v>197</v>
      </c>
      <c r="F698" s="98" t="s">
        <v>25</v>
      </c>
      <c r="G698" s="96">
        <v>260</v>
      </c>
      <c r="H698" s="96">
        <v>260</v>
      </c>
      <c r="I698" s="112">
        <f t="shared" si="14"/>
        <v>100</v>
      </c>
      <c r="K698" s="97"/>
    </row>
    <row r="699" spans="1:11" x14ac:dyDescent="0.2">
      <c r="A699" s="174" t="s">
        <v>187</v>
      </c>
      <c r="B699" s="175">
        <v>888</v>
      </c>
      <c r="C699" s="94">
        <v>7</v>
      </c>
      <c r="D699" s="94">
        <v>0</v>
      </c>
      <c r="E699" s="95">
        <v>0</v>
      </c>
      <c r="F699" s="98">
        <v>0</v>
      </c>
      <c r="G699" s="96">
        <v>10714.4</v>
      </c>
      <c r="H699" s="96">
        <v>9477.2999999999993</v>
      </c>
      <c r="I699" s="112">
        <f t="shared" si="14"/>
        <v>88.453856492197417</v>
      </c>
    </row>
    <row r="700" spans="1:11" x14ac:dyDescent="0.2">
      <c r="A700" s="174" t="s">
        <v>186</v>
      </c>
      <c r="B700" s="175">
        <v>888</v>
      </c>
      <c r="C700" s="94">
        <v>7</v>
      </c>
      <c r="D700" s="94">
        <v>1</v>
      </c>
      <c r="E700" s="95">
        <v>0</v>
      </c>
      <c r="F700" s="98">
        <v>0</v>
      </c>
      <c r="G700" s="96">
        <v>4078.9</v>
      </c>
      <c r="H700" s="96">
        <v>3713.3</v>
      </c>
      <c r="I700" s="112">
        <f t="shared" si="14"/>
        <v>91.036799137022243</v>
      </c>
    </row>
    <row r="701" spans="1:11" x14ac:dyDescent="0.2">
      <c r="A701" s="174" t="s">
        <v>182</v>
      </c>
      <c r="B701" s="175">
        <v>888</v>
      </c>
      <c r="C701" s="94">
        <v>7</v>
      </c>
      <c r="D701" s="94">
        <v>1</v>
      </c>
      <c r="E701" s="95" t="s">
        <v>181</v>
      </c>
      <c r="F701" s="98">
        <v>0</v>
      </c>
      <c r="G701" s="96">
        <v>4078.9</v>
      </c>
      <c r="H701" s="96">
        <v>3713.3</v>
      </c>
      <c r="I701" s="112">
        <f t="shared" si="14"/>
        <v>91.036799137022243</v>
      </c>
    </row>
    <row r="702" spans="1:11" x14ac:dyDescent="0.2">
      <c r="A702" s="174" t="s">
        <v>180</v>
      </c>
      <c r="B702" s="175">
        <v>888</v>
      </c>
      <c r="C702" s="94">
        <v>7</v>
      </c>
      <c r="D702" s="94">
        <v>1</v>
      </c>
      <c r="E702" s="95" t="s">
        <v>179</v>
      </c>
      <c r="F702" s="98">
        <v>0</v>
      </c>
      <c r="G702" s="96">
        <v>4078.9</v>
      </c>
      <c r="H702" s="96">
        <v>3713.3</v>
      </c>
      <c r="I702" s="112">
        <f t="shared" si="14"/>
        <v>91.036799137022243</v>
      </c>
    </row>
    <row r="703" spans="1:11" x14ac:dyDescent="0.2">
      <c r="A703" s="174" t="s">
        <v>178</v>
      </c>
      <c r="B703" s="175">
        <v>888</v>
      </c>
      <c r="C703" s="94">
        <v>7</v>
      </c>
      <c r="D703" s="94">
        <v>1</v>
      </c>
      <c r="E703" s="95" t="s">
        <v>177</v>
      </c>
      <c r="F703" s="98">
        <v>0</v>
      </c>
      <c r="G703" s="96">
        <v>585.79999999999995</v>
      </c>
      <c r="H703" s="96">
        <v>268.39999999999998</v>
      </c>
      <c r="I703" s="112">
        <f t="shared" si="14"/>
        <v>45.817685216797543</v>
      </c>
    </row>
    <row r="704" spans="1:11" ht="22.5" x14ac:dyDescent="0.2">
      <c r="A704" s="174" t="s">
        <v>27</v>
      </c>
      <c r="B704" s="175">
        <v>888</v>
      </c>
      <c r="C704" s="94">
        <v>7</v>
      </c>
      <c r="D704" s="94">
        <v>1</v>
      </c>
      <c r="E704" s="95" t="s">
        <v>177</v>
      </c>
      <c r="F704" s="98" t="s">
        <v>25</v>
      </c>
      <c r="G704" s="96">
        <v>585.79999999999995</v>
      </c>
      <c r="H704" s="96">
        <v>268.39999999999998</v>
      </c>
      <c r="I704" s="112">
        <f t="shared" si="14"/>
        <v>45.817685216797543</v>
      </c>
    </row>
    <row r="705" spans="1:9" x14ac:dyDescent="0.2">
      <c r="A705" s="174" t="s">
        <v>176</v>
      </c>
      <c r="B705" s="175">
        <v>888</v>
      </c>
      <c r="C705" s="94">
        <v>7</v>
      </c>
      <c r="D705" s="94">
        <v>1</v>
      </c>
      <c r="E705" s="95" t="s">
        <v>175</v>
      </c>
      <c r="F705" s="98">
        <v>0</v>
      </c>
      <c r="G705" s="96">
        <v>3493.1</v>
      </c>
      <c r="H705" s="96">
        <v>3444.9</v>
      </c>
      <c r="I705" s="112">
        <f t="shared" si="14"/>
        <v>98.62013684120123</v>
      </c>
    </row>
    <row r="706" spans="1:9" ht="22.5" x14ac:dyDescent="0.2">
      <c r="A706" s="174" t="s">
        <v>27</v>
      </c>
      <c r="B706" s="175">
        <v>888</v>
      </c>
      <c r="C706" s="94">
        <v>7</v>
      </c>
      <c r="D706" s="94">
        <v>1</v>
      </c>
      <c r="E706" s="95" t="s">
        <v>175</v>
      </c>
      <c r="F706" s="98" t="s">
        <v>25</v>
      </c>
      <c r="G706" s="96">
        <v>3493.1</v>
      </c>
      <c r="H706" s="96">
        <v>3444.9</v>
      </c>
      <c r="I706" s="112">
        <f t="shared" si="14"/>
        <v>98.62013684120123</v>
      </c>
    </row>
    <row r="707" spans="1:9" x14ac:dyDescent="0.2">
      <c r="A707" s="174" t="s">
        <v>183</v>
      </c>
      <c r="B707" s="175">
        <v>888</v>
      </c>
      <c r="C707" s="94">
        <v>7</v>
      </c>
      <c r="D707" s="94">
        <v>2</v>
      </c>
      <c r="E707" s="95">
        <v>0</v>
      </c>
      <c r="F707" s="98">
        <v>0</v>
      </c>
      <c r="G707" s="96">
        <v>6635.5</v>
      </c>
      <c r="H707" s="96">
        <v>5764</v>
      </c>
      <c r="I707" s="112">
        <f t="shared" si="14"/>
        <v>86.866099012885229</v>
      </c>
    </row>
    <row r="708" spans="1:9" x14ac:dyDescent="0.2">
      <c r="A708" s="174" t="s">
        <v>182</v>
      </c>
      <c r="B708" s="175">
        <v>888</v>
      </c>
      <c r="C708" s="94">
        <v>7</v>
      </c>
      <c r="D708" s="94">
        <v>2</v>
      </c>
      <c r="E708" s="95" t="s">
        <v>181</v>
      </c>
      <c r="F708" s="98">
        <v>0</v>
      </c>
      <c r="G708" s="96">
        <v>6635.5</v>
      </c>
      <c r="H708" s="96">
        <v>5764</v>
      </c>
      <c r="I708" s="112">
        <f t="shared" si="14"/>
        <v>86.866099012885229</v>
      </c>
    </row>
    <row r="709" spans="1:9" x14ac:dyDescent="0.2">
      <c r="A709" s="174" t="s">
        <v>180</v>
      </c>
      <c r="B709" s="175">
        <v>888</v>
      </c>
      <c r="C709" s="94">
        <v>7</v>
      </c>
      <c r="D709" s="94">
        <v>2</v>
      </c>
      <c r="E709" s="95" t="s">
        <v>179</v>
      </c>
      <c r="F709" s="98">
        <v>0</v>
      </c>
      <c r="G709" s="96">
        <v>6635.5</v>
      </c>
      <c r="H709" s="96">
        <v>5764</v>
      </c>
      <c r="I709" s="112">
        <f t="shared" si="14"/>
        <v>86.866099012885229</v>
      </c>
    </row>
    <row r="710" spans="1:9" x14ac:dyDescent="0.2">
      <c r="A710" s="174" t="s">
        <v>178</v>
      </c>
      <c r="B710" s="175">
        <v>888</v>
      </c>
      <c r="C710" s="94">
        <v>7</v>
      </c>
      <c r="D710" s="94">
        <v>2</v>
      </c>
      <c r="E710" s="95" t="s">
        <v>177</v>
      </c>
      <c r="F710" s="98">
        <v>0</v>
      </c>
      <c r="G710" s="96">
        <v>3228.3</v>
      </c>
      <c r="H710" s="96">
        <v>3228.2</v>
      </c>
      <c r="I710" s="112">
        <f t="shared" si="14"/>
        <v>99.99690239444908</v>
      </c>
    </row>
    <row r="711" spans="1:9" ht="22.5" x14ac:dyDescent="0.2">
      <c r="A711" s="174" t="s">
        <v>232</v>
      </c>
      <c r="B711" s="175">
        <v>888</v>
      </c>
      <c r="C711" s="94">
        <v>7</v>
      </c>
      <c r="D711" s="94">
        <v>2</v>
      </c>
      <c r="E711" s="95" t="s">
        <v>177</v>
      </c>
      <c r="F711" s="98" t="s">
        <v>230</v>
      </c>
      <c r="G711" s="96">
        <v>119.6</v>
      </c>
      <c r="H711" s="96">
        <v>119.6</v>
      </c>
      <c r="I711" s="112">
        <f t="shared" si="14"/>
        <v>100</v>
      </c>
    </row>
    <row r="712" spans="1:9" ht="22.5" x14ac:dyDescent="0.2">
      <c r="A712" s="174" t="s">
        <v>27</v>
      </c>
      <c r="B712" s="175">
        <v>888</v>
      </c>
      <c r="C712" s="94">
        <v>7</v>
      </c>
      <c r="D712" s="94">
        <v>2</v>
      </c>
      <c r="E712" s="95" t="s">
        <v>177</v>
      </c>
      <c r="F712" s="98" t="s">
        <v>25</v>
      </c>
      <c r="G712" s="96">
        <v>1353.4</v>
      </c>
      <c r="H712" s="96">
        <f>3108.6-1755.2</f>
        <v>1353.3999999999999</v>
      </c>
      <c r="I712" s="112">
        <f t="shared" si="14"/>
        <v>99.999999999999972</v>
      </c>
    </row>
    <row r="713" spans="1:9" x14ac:dyDescent="0.2">
      <c r="A713" s="174" t="s">
        <v>176</v>
      </c>
      <c r="B713" s="175">
        <v>888</v>
      </c>
      <c r="C713" s="94">
        <v>7</v>
      </c>
      <c r="D713" s="94">
        <v>2</v>
      </c>
      <c r="E713" s="95" t="s">
        <v>175</v>
      </c>
      <c r="F713" s="98">
        <v>0</v>
      </c>
      <c r="G713" s="96">
        <v>3407.2</v>
      </c>
      <c r="H713" s="96">
        <v>2535.8000000000002</v>
      </c>
      <c r="I713" s="112">
        <f t="shared" si="14"/>
        <v>74.424747593331773</v>
      </c>
    </row>
    <row r="714" spans="1:9" ht="22.5" x14ac:dyDescent="0.2">
      <c r="A714" s="174" t="s">
        <v>27</v>
      </c>
      <c r="B714" s="175">
        <v>888</v>
      </c>
      <c r="C714" s="94">
        <v>7</v>
      </c>
      <c r="D714" s="94">
        <v>2</v>
      </c>
      <c r="E714" s="95" t="s">
        <v>175</v>
      </c>
      <c r="F714" s="98" t="s">
        <v>25</v>
      </c>
      <c r="G714" s="96">
        <v>5162.3999999999996</v>
      </c>
      <c r="H714" s="96">
        <f>2535.8+1755.2</f>
        <v>4291</v>
      </c>
      <c r="I714" s="112">
        <f t="shared" si="14"/>
        <v>83.120254145358757</v>
      </c>
    </row>
    <row r="715" spans="1:9" x14ac:dyDescent="0.2">
      <c r="A715" s="174" t="s">
        <v>374</v>
      </c>
      <c r="B715" s="175">
        <v>937</v>
      </c>
      <c r="C715" s="94">
        <v>0</v>
      </c>
      <c r="D715" s="94">
        <v>0</v>
      </c>
      <c r="E715" s="95">
        <v>0</v>
      </c>
      <c r="F715" s="98">
        <v>0</v>
      </c>
      <c r="G715" s="96">
        <v>82704.7</v>
      </c>
      <c r="H715" s="96">
        <v>58746.2</v>
      </c>
      <c r="I715" s="112">
        <f t="shared" si="14"/>
        <v>71.031271499685019</v>
      </c>
    </row>
    <row r="716" spans="1:9" x14ac:dyDescent="0.2">
      <c r="A716" s="174" t="s">
        <v>353</v>
      </c>
      <c r="B716" s="175">
        <v>937</v>
      </c>
      <c r="C716" s="94">
        <v>1</v>
      </c>
      <c r="D716" s="94">
        <v>0</v>
      </c>
      <c r="E716" s="95">
        <v>0</v>
      </c>
      <c r="F716" s="98">
        <v>0</v>
      </c>
      <c r="G716" s="96">
        <v>37930</v>
      </c>
      <c r="H716" s="96">
        <v>33069</v>
      </c>
      <c r="I716" s="112">
        <f t="shared" si="14"/>
        <v>87.184286844186659</v>
      </c>
    </row>
    <row r="717" spans="1:9" ht="33.75" x14ac:dyDescent="0.2">
      <c r="A717" s="174" t="s">
        <v>347</v>
      </c>
      <c r="B717" s="175">
        <v>937</v>
      </c>
      <c r="C717" s="94">
        <v>1</v>
      </c>
      <c r="D717" s="94">
        <v>4</v>
      </c>
      <c r="E717" s="95">
        <v>0</v>
      </c>
      <c r="F717" s="98">
        <v>0</v>
      </c>
      <c r="G717" s="96">
        <v>35009.300000000003</v>
      </c>
      <c r="H717" s="96">
        <v>30011.8</v>
      </c>
      <c r="I717" s="112">
        <f t="shared" si="14"/>
        <v>85.725221583979106</v>
      </c>
    </row>
    <row r="718" spans="1:9" ht="45" x14ac:dyDescent="0.2">
      <c r="A718" s="174" t="s">
        <v>639</v>
      </c>
      <c r="B718" s="175">
        <v>937</v>
      </c>
      <c r="C718" s="94">
        <v>1</v>
      </c>
      <c r="D718" s="94">
        <v>4</v>
      </c>
      <c r="E718" s="95" t="s">
        <v>323</v>
      </c>
      <c r="F718" s="98">
        <v>0</v>
      </c>
      <c r="G718" s="96">
        <v>35009.300000000003</v>
      </c>
      <c r="H718" s="96">
        <v>30011.8</v>
      </c>
      <c r="I718" s="112">
        <f t="shared" si="14"/>
        <v>85.725221583979106</v>
      </c>
    </row>
    <row r="719" spans="1:9" x14ac:dyDescent="0.2">
      <c r="A719" s="174" t="s">
        <v>652</v>
      </c>
      <c r="B719" s="175">
        <v>937</v>
      </c>
      <c r="C719" s="94">
        <v>1</v>
      </c>
      <c r="D719" s="94">
        <v>4</v>
      </c>
      <c r="E719" s="95" t="s">
        <v>323</v>
      </c>
      <c r="F719" s="98">
        <v>100</v>
      </c>
      <c r="G719" s="96">
        <v>18695.7</v>
      </c>
      <c r="H719" s="96">
        <v>14226.7</v>
      </c>
      <c r="I719" s="112">
        <f t="shared" si="14"/>
        <v>76.096107661119945</v>
      </c>
    </row>
    <row r="720" spans="1:9" ht="22.5" x14ac:dyDescent="0.2">
      <c r="A720" s="174" t="s">
        <v>53</v>
      </c>
      <c r="B720" s="175">
        <v>937</v>
      </c>
      <c r="C720" s="94">
        <v>1</v>
      </c>
      <c r="D720" s="94">
        <v>4</v>
      </c>
      <c r="E720" s="95" t="s">
        <v>323</v>
      </c>
      <c r="F720" s="98" t="s">
        <v>52</v>
      </c>
      <c r="G720" s="96">
        <v>192.9</v>
      </c>
      <c r="H720" s="96">
        <v>72.8</v>
      </c>
      <c r="I720" s="112">
        <f t="shared" si="14"/>
        <v>37.739761534473821</v>
      </c>
    </row>
    <row r="721" spans="1:9" ht="22.5" x14ac:dyDescent="0.2">
      <c r="A721" s="174" t="s">
        <v>27</v>
      </c>
      <c r="B721" s="175">
        <v>937</v>
      </c>
      <c r="C721" s="94">
        <v>1</v>
      </c>
      <c r="D721" s="94">
        <v>4</v>
      </c>
      <c r="E721" s="95" t="s">
        <v>323</v>
      </c>
      <c r="F721" s="98" t="s">
        <v>25</v>
      </c>
      <c r="G721" s="96">
        <v>1888</v>
      </c>
      <c r="H721" s="96">
        <v>1374.9</v>
      </c>
      <c r="I721" s="112">
        <f t="shared" si="14"/>
        <v>72.82309322033899</v>
      </c>
    </row>
    <row r="722" spans="1:9" x14ac:dyDescent="0.2">
      <c r="A722" s="174" t="s">
        <v>104</v>
      </c>
      <c r="B722" s="175">
        <v>937</v>
      </c>
      <c r="C722" s="94">
        <v>1</v>
      </c>
      <c r="D722" s="94">
        <v>4</v>
      </c>
      <c r="E722" s="95" t="s">
        <v>323</v>
      </c>
      <c r="F722" s="98" t="s">
        <v>103</v>
      </c>
      <c r="G722" s="96">
        <v>104.7</v>
      </c>
      <c r="H722" s="96">
        <v>104.7</v>
      </c>
      <c r="I722" s="112">
        <f t="shared" si="14"/>
        <v>100</v>
      </c>
    </row>
    <row r="723" spans="1:9" x14ac:dyDescent="0.2">
      <c r="A723" s="174" t="s">
        <v>729</v>
      </c>
      <c r="B723" s="175">
        <v>937</v>
      </c>
      <c r="C723" s="94">
        <v>1</v>
      </c>
      <c r="D723" s="94">
        <v>4</v>
      </c>
      <c r="E723" s="95" t="s">
        <v>730</v>
      </c>
      <c r="F723" s="98">
        <v>0</v>
      </c>
      <c r="G723" s="96">
        <v>1048.7</v>
      </c>
      <c r="H723" s="96">
        <v>1048.7</v>
      </c>
      <c r="I723" s="112">
        <f t="shared" si="14"/>
        <v>100</v>
      </c>
    </row>
    <row r="724" spans="1:9" ht="22.5" x14ac:dyDescent="0.2">
      <c r="A724" s="174" t="s">
        <v>47</v>
      </c>
      <c r="B724" s="175">
        <v>937</v>
      </c>
      <c r="C724" s="94">
        <v>1</v>
      </c>
      <c r="D724" s="94">
        <v>4</v>
      </c>
      <c r="E724" s="95" t="s">
        <v>731</v>
      </c>
      <c r="F724" s="98">
        <v>0</v>
      </c>
      <c r="G724" s="96">
        <v>1048.7</v>
      </c>
      <c r="H724" s="96">
        <v>1048.7</v>
      </c>
      <c r="I724" s="112">
        <f t="shared" si="14"/>
        <v>100</v>
      </c>
    </row>
    <row r="725" spans="1:9" x14ac:dyDescent="0.2">
      <c r="A725" s="174" t="s">
        <v>652</v>
      </c>
      <c r="B725" s="175">
        <v>937</v>
      </c>
      <c r="C725" s="94">
        <v>1</v>
      </c>
      <c r="D725" s="94">
        <v>4</v>
      </c>
      <c r="E725" s="95" t="s">
        <v>731</v>
      </c>
      <c r="F725" s="98">
        <v>100</v>
      </c>
      <c r="G725" s="96">
        <v>1048.7</v>
      </c>
      <c r="H725" s="96">
        <v>1048.7</v>
      </c>
      <c r="I725" s="112">
        <f t="shared" si="14"/>
        <v>100</v>
      </c>
    </row>
    <row r="726" spans="1:9" x14ac:dyDescent="0.2">
      <c r="A726" s="174" t="s">
        <v>732</v>
      </c>
      <c r="B726" s="175">
        <v>937</v>
      </c>
      <c r="C726" s="94">
        <v>1</v>
      </c>
      <c r="D726" s="94">
        <v>4</v>
      </c>
      <c r="E726" s="95" t="s">
        <v>733</v>
      </c>
      <c r="F726" s="98">
        <v>0</v>
      </c>
      <c r="G726" s="96">
        <v>13184</v>
      </c>
      <c r="H726" s="96">
        <v>13184</v>
      </c>
      <c r="I726" s="112">
        <f t="shared" ref="I726:I775" si="15">H726/G726*100</f>
        <v>100</v>
      </c>
    </row>
    <row r="727" spans="1:9" ht="22.5" x14ac:dyDescent="0.2">
      <c r="A727" s="174" t="s">
        <v>47</v>
      </c>
      <c r="B727" s="175">
        <v>937</v>
      </c>
      <c r="C727" s="94">
        <v>1</v>
      </c>
      <c r="D727" s="94">
        <v>4</v>
      </c>
      <c r="E727" s="95" t="s">
        <v>734</v>
      </c>
      <c r="F727" s="98">
        <v>0</v>
      </c>
      <c r="G727" s="96">
        <v>10590.4</v>
      </c>
      <c r="H727" s="96">
        <v>10590.4</v>
      </c>
      <c r="I727" s="112">
        <f t="shared" si="15"/>
        <v>100</v>
      </c>
    </row>
    <row r="728" spans="1:9" x14ac:dyDescent="0.2">
      <c r="A728" s="174" t="s">
        <v>652</v>
      </c>
      <c r="B728" s="175">
        <v>937</v>
      </c>
      <c r="C728" s="94">
        <v>1</v>
      </c>
      <c r="D728" s="94">
        <v>4</v>
      </c>
      <c r="E728" s="95" t="s">
        <v>734</v>
      </c>
      <c r="F728" s="98">
        <v>100</v>
      </c>
      <c r="G728" s="96">
        <v>10529.6</v>
      </c>
      <c r="H728" s="96">
        <v>10529.6</v>
      </c>
      <c r="I728" s="112">
        <f t="shared" si="15"/>
        <v>100</v>
      </c>
    </row>
    <row r="729" spans="1:9" x14ac:dyDescent="0.2">
      <c r="A729" s="174" t="s">
        <v>104</v>
      </c>
      <c r="B729" s="175">
        <v>937</v>
      </c>
      <c r="C729" s="94">
        <v>1</v>
      </c>
      <c r="D729" s="94">
        <v>4</v>
      </c>
      <c r="E729" s="95" t="s">
        <v>734</v>
      </c>
      <c r="F729" s="98" t="s">
        <v>103</v>
      </c>
      <c r="G729" s="96">
        <v>60.8</v>
      </c>
      <c r="H729" s="96">
        <v>60.8</v>
      </c>
      <c r="I729" s="112">
        <f t="shared" si="15"/>
        <v>100</v>
      </c>
    </row>
    <row r="730" spans="1:9" ht="22.5" x14ac:dyDescent="0.2">
      <c r="A730" s="174" t="s">
        <v>657</v>
      </c>
      <c r="B730" s="175">
        <v>937</v>
      </c>
      <c r="C730" s="94">
        <v>1</v>
      </c>
      <c r="D730" s="94">
        <v>4</v>
      </c>
      <c r="E730" s="95" t="s">
        <v>735</v>
      </c>
      <c r="F730" s="98">
        <v>0</v>
      </c>
      <c r="G730" s="96">
        <v>2593.6</v>
      </c>
      <c r="H730" s="96">
        <v>2593.6</v>
      </c>
      <c r="I730" s="112">
        <f t="shared" si="15"/>
        <v>100</v>
      </c>
    </row>
    <row r="731" spans="1:9" ht="22.5" x14ac:dyDescent="0.2">
      <c r="A731" s="174" t="s">
        <v>45</v>
      </c>
      <c r="B731" s="175">
        <v>937</v>
      </c>
      <c r="C731" s="94">
        <v>1</v>
      </c>
      <c r="D731" s="94">
        <v>4</v>
      </c>
      <c r="E731" s="95" t="s">
        <v>735</v>
      </c>
      <c r="F731" s="98" t="s">
        <v>44</v>
      </c>
      <c r="G731" s="96">
        <v>204.9</v>
      </c>
      <c r="H731" s="96">
        <v>204.9</v>
      </c>
      <c r="I731" s="112">
        <f t="shared" si="15"/>
        <v>100</v>
      </c>
    </row>
    <row r="732" spans="1:9" ht="22.5" x14ac:dyDescent="0.2">
      <c r="A732" s="174" t="s">
        <v>53</v>
      </c>
      <c r="B732" s="175">
        <v>937</v>
      </c>
      <c r="C732" s="94">
        <v>1</v>
      </c>
      <c r="D732" s="94">
        <v>4</v>
      </c>
      <c r="E732" s="95" t="s">
        <v>735</v>
      </c>
      <c r="F732" s="98" t="s">
        <v>52</v>
      </c>
      <c r="G732" s="96">
        <v>105.5</v>
      </c>
      <c r="H732" s="96">
        <v>105.5</v>
      </c>
      <c r="I732" s="112">
        <f t="shared" si="15"/>
        <v>100</v>
      </c>
    </row>
    <row r="733" spans="1:9" ht="22.5" x14ac:dyDescent="0.2">
      <c r="A733" s="174" t="s">
        <v>27</v>
      </c>
      <c r="B733" s="175">
        <v>937</v>
      </c>
      <c r="C733" s="94">
        <v>1</v>
      </c>
      <c r="D733" s="94">
        <v>4</v>
      </c>
      <c r="E733" s="95" t="s">
        <v>735</v>
      </c>
      <c r="F733" s="98" t="s">
        <v>25</v>
      </c>
      <c r="G733" s="96">
        <v>2283.1999999999998</v>
      </c>
      <c r="H733" s="96">
        <v>2283.1999999999998</v>
      </c>
      <c r="I733" s="112">
        <f t="shared" si="15"/>
        <v>100</v>
      </c>
    </row>
    <row r="734" spans="1:9" x14ac:dyDescent="0.2">
      <c r="A734" s="174" t="s">
        <v>346</v>
      </c>
      <c r="B734" s="175">
        <v>937</v>
      </c>
      <c r="C734" s="94">
        <v>1</v>
      </c>
      <c r="D734" s="94">
        <v>5</v>
      </c>
      <c r="E734" s="95">
        <v>0</v>
      </c>
      <c r="F734" s="98">
        <v>0</v>
      </c>
      <c r="G734" s="96">
        <v>366.2</v>
      </c>
      <c r="H734" s="96"/>
      <c r="I734" s="112"/>
    </row>
    <row r="735" spans="1:9" ht="22.5" x14ac:dyDescent="0.2">
      <c r="A735" s="174" t="s">
        <v>194</v>
      </c>
      <c r="B735" s="175">
        <v>937</v>
      </c>
      <c r="C735" s="94">
        <v>1</v>
      </c>
      <c r="D735" s="94">
        <v>5</v>
      </c>
      <c r="E735" s="95" t="s">
        <v>193</v>
      </c>
      <c r="F735" s="98">
        <v>0</v>
      </c>
      <c r="G735" s="96">
        <v>366.2</v>
      </c>
      <c r="H735" s="96"/>
      <c r="I735" s="112"/>
    </row>
    <row r="736" spans="1:9" ht="33.75" x14ac:dyDescent="0.2">
      <c r="A736" s="174" t="s">
        <v>345</v>
      </c>
      <c r="B736" s="175">
        <v>937</v>
      </c>
      <c r="C736" s="94">
        <v>1</v>
      </c>
      <c r="D736" s="94">
        <v>5</v>
      </c>
      <c r="E736" s="95" t="s">
        <v>344</v>
      </c>
      <c r="F736" s="98">
        <v>0</v>
      </c>
      <c r="G736" s="96">
        <v>366.2</v>
      </c>
      <c r="H736" s="96"/>
      <c r="I736" s="112"/>
    </row>
    <row r="737" spans="1:11" ht="22.5" x14ac:dyDescent="0.2">
      <c r="A737" s="174" t="s">
        <v>27</v>
      </c>
      <c r="B737" s="175">
        <v>937</v>
      </c>
      <c r="C737" s="94">
        <v>1</v>
      </c>
      <c r="D737" s="94">
        <v>5</v>
      </c>
      <c r="E737" s="95" t="s">
        <v>344</v>
      </c>
      <c r="F737" s="98" t="s">
        <v>25</v>
      </c>
      <c r="G737" s="96">
        <v>366.2</v>
      </c>
      <c r="H737" s="96"/>
      <c r="I737" s="112"/>
    </row>
    <row r="738" spans="1:11" x14ac:dyDescent="0.2">
      <c r="A738" s="174" t="s">
        <v>339</v>
      </c>
      <c r="B738" s="175">
        <v>937</v>
      </c>
      <c r="C738" s="94">
        <v>1</v>
      </c>
      <c r="D738" s="94">
        <v>11</v>
      </c>
      <c r="E738" s="95">
        <v>0</v>
      </c>
      <c r="F738" s="98">
        <v>0</v>
      </c>
      <c r="G738" s="96">
        <v>1500</v>
      </c>
      <c r="H738" s="96">
        <v>1380.8</v>
      </c>
      <c r="I738" s="112">
        <f t="shared" si="15"/>
        <v>92.053333333333327</v>
      </c>
    </row>
    <row r="739" spans="1:11" x14ac:dyDescent="0.2">
      <c r="A739" s="174" t="s">
        <v>338</v>
      </c>
      <c r="B739" s="175">
        <v>937</v>
      </c>
      <c r="C739" s="94">
        <v>1</v>
      </c>
      <c r="D739" s="94">
        <v>11</v>
      </c>
      <c r="E739" s="95" t="s">
        <v>336</v>
      </c>
      <c r="F739" s="98">
        <v>0</v>
      </c>
      <c r="G739" s="96">
        <v>1500</v>
      </c>
      <c r="H739" s="96">
        <v>1380.8</v>
      </c>
      <c r="I739" s="112">
        <f t="shared" si="15"/>
        <v>92.053333333333327</v>
      </c>
    </row>
    <row r="740" spans="1:11" ht="22.5" x14ac:dyDescent="0.2">
      <c r="A740" s="174" t="s">
        <v>27</v>
      </c>
      <c r="B740" s="175">
        <v>937</v>
      </c>
      <c r="C740" s="94">
        <v>1</v>
      </c>
      <c r="D740" s="94">
        <v>11</v>
      </c>
      <c r="E740" s="95" t="s">
        <v>336</v>
      </c>
      <c r="F740" s="98" t="s">
        <v>25</v>
      </c>
      <c r="G740" s="96">
        <v>338.9</v>
      </c>
      <c r="H740" s="96">
        <v>339</v>
      </c>
      <c r="I740" s="112">
        <f t="shared" si="15"/>
        <v>100.02950722927118</v>
      </c>
    </row>
    <row r="741" spans="1:11" x14ac:dyDescent="0.2">
      <c r="A741" s="174" t="s">
        <v>711</v>
      </c>
      <c r="B741" s="175">
        <v>937</v>
      </c>
      <c r="C741" s="94">
        <v>1</v>
      </c>
      <c r="D741" s="94">
        <v>11</v>
      </c>
      <c r="E741" s="95" t="s">
        <v>336</v>
      </c>
      <c r="F741" s="98" t="s">
        <v>712</v>
      </c>
      <c r="G741" s="96">
        <v>50</v>
      </c>
      <c r="H741" s="96">
        <v>50</v>
      </c>
      <c r="I741" s="112">
        <f t="shared" si="15"/>
        <v>100</v>
      </c>
    </row>
    <row r="742" spans="1:11" x14ac:dyDescent="0.2">
      <c r="A742" s="174" t="s">
        <v>640</v>
      </c>
      <c r="B742" s="175">
        <v>937</v>
      </c>
      <c r="C742" s="94">
        <v>1</v>
      </c>
      <c r="D742" s="94">
        <v>11</v>
      </c>
      <c r="E742" s="95" t="s">
        <v>336</v>
      </c>
      <c r="F742" s="98" t="s">
        <v>641</v>
      </c>
      <c r="G742" s="96">
        <v>909.8</v>
      </c>
      <c r="H742" s="96">
        <v>909.8</v>
      </c>
      <c r="I742" s="112">
        <f t="shared" si="15"/>
        <v>100</v>
      </c>
    </row>
    <row r="743" spans="1:11" x14ac:dyDescent="0.2">
      <c r="A743" s="174" t="s">
        <v>104</v>
      </c>
      <c r="B743" s="175">
        <v>937</v>
      </c>
      <c r="C743" s="94">
        <v>1</v>
      </c>
      <c r="D743" s="94">
        <v>11</v>
      </c>
      <c r="E743" s="95" t="s">
        <v>336</v>
      </c>
      <c r="F743" s="98" t="s">
        <v>103</v>
      </c>
      <c r="G743" s="96">
        <v>82</v>
      </c>
      <c r="H743" s="96">
        <v>82</v>
      </c>
      <c r="I743" s="112">
        <f t="shared" si="15"/>
        <v>100</v>
      </c>
    </row>
    <row r="744" spans="1:11" x14ac:dyDescent="0.2">
      <c r="A744" s="174" t="s">
        <v>337</v>
      </c>
      <c r="B744" s="175">
        <v>937</v>
      </c>
      <c r="C744" s="94">
        <v>1</v>
      </c>
      <c r="D744" s="94">
        <v>11</v>
      </c>
      <c r="E744" s="95" t="s">
        <v>336</v>
      </c>
      <c r="F744" s="98" t="s">
        <v>335</v>
      </c>
      <c r="G744" s="96">
        <v>119.2</v>
      </c>
      <c r="H744" s="96"/>
      <c r="I744" s="112"/>
    </row>
    <row r="745" spans="1:11" x14ac:dyDescent="0.2">
      <c r="A745" s="174" t="s">
        <v>334</v>
      </c>
      <c r="B745" s="175">
        <v>937</v>
      </c>
      <c r="C745" s="94">
        <v>1</v>
      </c>
      <c r="D745" s="94">
        <v>13</v>
      </c>
      <c r="E745" s="95">
        <v>0</v>
      </c>
      <c r="F745" s="98">
        <v>0</v>
      </c>
      <c r="G745" s="96">
        <v>1754.5</v>
      </c>
      <c r="H745" s="96">
        <v>1676.4</v>
      </c>
      <c r="I745" s="112">
        <f t="shared" si="15"/>
        <v>95.548589341692789</v>
      </c>
    </row>
    <row r="746" spans="1:11" ht="22.5" x14ac:dyDescent="0.2">
      <c r="A746" s="174" t="s">
        <v>333</v>
      </c>
      <c r="B746" s="175">
        <v>937</v>
      </c>
      <c r="C746" s="94">
        <v>1</v>
      </c>
      <c r="D746" s="94">
        <v>13</v>
      </c>
      <c r="E746" s="95" t="s">
        <v>332</v>
      </c>
      <c r="F746" s="98">
        <v>0</v>
      </c>
      <c r="G746" s="96">
        <v>1382.5</v>
      </c>
      <c r="H746" s="96">
        <v>1382.5</v>
      </c>
      <c r="I746" s="112">
        <f t="shared" si="15"/>
        <v>100</v>
      </c>
      <c r="K746" s="97"/>
    </row>
    <row r="747" spans="1:11" ht="67.5" x14ac:dyDescent="0.2">
      <c r="A747" s="174" t="s">
        <v>39</v>
      </c>
      <c r="B747" s="175">
        <v>937</v>
      </c>
      <c r="C747" s="94">
        <v>1</v>
      </c>
      <c r="D747" s="94">
        <v>13</v>
      </c>
      <c r="E747" s="95" t="s">
        <v>332</v>
      </c>
      <c r="F747" s="98" t="s">
        <v>38</v>
      </c>
      <c r="G747" s="96">
        <v>664.5</v>
      </c>
      <c r="H747" s="96">
        <v>664.5</v>
      </c>
      <c r="I747" s="112">
        <f t="shared" si="15"/>
        <v>100</v>
      </c>
      <c r="K747" s="97"/>
    </row>
    <row r="748" spans="1:11" x14ac:dyDescent="0.2">
      <c r="A748" s="174" t="s">
        <v>37</v>
      </c>
      <c r="B748" s="175">
        <v>937</v>
      </c>
      <c r="C748" s="94">
        <v>1</v>
      </c>
      <c r="D748" s="94">
        <v>13</v>
      </c>
      <c r="E748" s="95" t="s">
        <v>332</v>
      </c>
      <c r="F748" s="98" t="s">
        <v>35</v>
      </c>
      <c r="G748" s="96">
        <v>8.1</v>
      </c>
      <c r="H748" s="96">
        <v>8</v>
      </c>
      <c r="I748" s="112">
        <f t="shared" si="15"/>
        <v>98.765432098765444</v>
      </c>
    </row>
    <row r="749" spans="1:11" x14ac:dyDescent="0.2">
      <c r="A749" s="174" t="s">
        <v>104</v>
      </c>
      <c r="B749" s="175">
        <v>937</v>
      </c>
      <c r="C749" s="94">
        <v>1</v>
      </c>
      <c r="D749" s="94">
        <v>13</v>
      </c>
      <c r="E749" s="95" t="s">
        <v>332</v>
      </c>
      <c r="F749" s="98" t="s">
        <v>103</v>
      </c>
      <c r="G749" s="96">
        <v>710</v>
      </c>
      <c r="H749" s="96">
        <v>710</v>
      </c>
      <c r="I749" s="112">
        <f t="shared" si="15"/>
        <v>100</v>
      </c>
    </row>
    <row r="750" spans="1:11" ht="22.5" x14ac:dyDescent="0.2">
      <c r="A750" s="174" t="s">
        <v>167</v>
      </c>
      <c r="B750" s="175">
        <v>937</v>
      </c>
      <c r="C750" s="94">
        <v>1</v>
      </c>
      <c r="D750" s="94">
        <v>13</v>
      </c>
      <c r="E750" s="95" t="s">
        <v>166</v>
      </c>
      <c r="F750" s="98">
        <v>0</v>
      </c>
      <c r="G750" s="96">
        <v>372</v>
      </c>
      <c r="H750" s="96">
        <v>279</v>
      </c>
      <c r="I750" s="112">
        <f t="shared" si="15"/>
        <v>75</v>
      </c>
    </row>
    <row r="751" spans="1:11" ht="33.75" x14ac:dyDescent="0.2">
      <c r="A751" s="174" t="s">
        <v>331</v>
      </c>
      <c r="B751" s="175">
        <v>937</v>
      </c>
      <c r="C751" s="94">
        <v>1</v>
      </c>
      <c r="D751" s="94">
        <v>13</v>
      </c>
      <c r="E751" s="95" t="s">
        <v>330</v>
      </c>
      <c r="F751" s="98">
        <v>0</v>
      </c>
      <c r="G751" s="96">
        <v>372</v>
      </c>
      <c r="H751" s="96">
        <v>279</v>
      </c>
      <c r="I751" s="112">
        <f t="shared" si="15"/>
        <v>75</v>
      </c>
    </row>
    <row r="752" spans="1:11" x14ac:dyDescent="0.2">
      <c r="A752" s="174" t="s">
        <v>652</v>
      </c>
      <c r="B752" s="175">
        <v>937</v>
      </c>
      <c r="C752" s="94">
        <v>1</v>
      </c>
      <c r="D752" s="94">
        <v>13</v>
      </c>
      <c r="E752" s="95" t="s">
        <v>330</v>
      </c>
      <c r="F752" s="98">
        <v>100</v>
      </c>
      <c r="G752" s="96">
        <v>372</v>
      </c>
      <c r="H752" s="96">
        <v>279</v>
      </c>
      <c r="I752" s="112">
        <f t="shared" si="15"/>
        <v>75</v>
      </c>
    </row>
    <row r="753" spans="1:9" x14ac:dyDescent="0.2">
      <c r="A753" s="174" t="s">
        <v>329</v>
      </c>
      <c r="B753" s="175">
        <v>937</v>
      </c>
      <c r="C753" s="94">
        <v>3</v>
      </c>
      <c r="D753" s="94">
        <v>0</v>
      </c>
      <c r="E753" s="95">
        <v>0</v>
      </c>
      <c r="F753" s="98">
        <v>0</v>
      </c>
      <c r="G753" s="96">
        <v>1847</v>
      </c>
      <c r="H753" s="96">
        <v>1236.3</v>
      </c>
      <c r="I753" s="112">
        <f t="shared" si="15"/>
        <v>66.935571196534909</v>
      </c>
    </row>
    <row r="754" spans="1:9" ht="22.5" x14ac:dyDescent="0.2">
      <c r="A754" s="174" t="s">
        <v>328</v>
      </c>
      <c r="B754" s="175">
        <v>937</v>
      </c>
      <c r="C754" s="94">
        <v>3</v>
      </c>
      <c r="D754" s="94">
        <v>9</v>
      </c>
      <c r="E754" s="95">
        <v>0</v>
      </c>
      <c r="F754" s="98">
        <v>0</v>
      </c>
      <c r="G754" s="96">
        <v>1847</v>
      </c>
      <c r="H754" s="96">
        <v>1236.3</v>
      </c>
      <c r="I754" s="112">
        <f t="shared" si="15"/>
        <v>66.935571196534909</v>
      </c>
    </row>
    <row r="755" spans="1:9" ht="45" x14ac:dyDescent="0.2">
      <c r="A755" s="174" t="s">
        <v>639</v>
      </c>
      <c r="B755" s="175">
        <v>937</v>
      </c>
      <c r="C755" s="94">
        <v>3</v>
      </c>
      <c r="D755" s="94">
        <v>9</v>
      </c>
      <c r="E755" s="95" t="s">
        <v>323</v>
      </c>
      <c r="F755" s="98">
        <v>0</v>
      </c>
      <c r="G755" s="96">
        <v>1847</v>
      </c>
      <c r="H755" s="96">
        <v>1236.3</v>
      </c>
      <c r="I755" s="112">
        <f t="shared" si="15"/>
        <v>66.935571196534909</v>
      </c>
    </row>
    <row r="756" spans="1:9" x14ac:dyDescent="0.2">
      <c r="A756" s="174" t="s">
        <v>652</v>
      </c>
      <c r="B756" s="175">
        <v>937</v>
      </c>
      <c r="C756" s="94">
        <v>3</v>
      </c>
      <c r="D756" s="94">
        <v>9</v>
      </c>
      <c r="E756" s="95" t="s">
        <v>323</v>
      </c>
      <c r="F756" s="98">
        <v>100</v>
      </c>
      <c r="G756" s="96">
        <v>619.70000000000005</v>
      </c>
      <c r="H756" s="96">
        <v>152.1</v>
      </c>
      <c r="I756" s="112">
        <f t="shared" si="15"/>
        <v>24.54413425851218</v>
      </c>
    </row>
    <row r="757" spans="1:9" ht="22.5" x14ac:dyDescent="0.2">
      <c r="A757" s="174" t="s">
        <v>27</v>
      </c>
      <c r="B757" s="175">
        <v>937</v>
      </c>
      <c r="C757" s="94">
        <v>3</v>
      </c>
      <c r="D757" s="94">
        <v>9</v>
      </c>
      <c r="E757" s="95" t="s">
        <v>323</v>
      </c>
      <c r="F757" s="98" t="s">
        <v>25</v>
      </c>
      <c r="G757" s="96">
        <v>686.5</v>
      </c>
      <c r="H757" s="96">
        <v>543.5</v>
      </c>
      <c r="I757" s="112">
        <f t="shared" si="15"/>
        <v>79.169701383831026</v>
      </c>
    </row>
    <row r="758" spans="1:9" x14ac:dyDescent="0.2">
      <c r="A758" s="174" t="s">
        <v>732</v>
      </c>
      <c r="B758" s="175">
        <v>937</v>
      </c>
      <c r="C758" s="94">
        <v>3</v>
      </c>
      <c r="D758" s="94">
        <v>9</v>
      </c>
      <c r="E758" s="95" t="s">
        <v>733</v>
      </c>
      <c r="F758" s="98">
        <v>0</v>
      </c>
      <c r="G758" s="96">
        <v>540.79999999999995</v>
      </c>
      <c r="H758" s="96">
        <v>540.70000000000005</v>
      </c>
      <c r="I758" s="112">
        <f t="shared" si="15"/>
        <v>99.981508875739664</v>
      </c>
    </row>
    <row r="759" spans="1:9" ht="22.5" x14ac:dyDescent="0.2">
      <c r="A759" s="174" t="s">
        <v>47</v>
      </c>
      <c r="B759" s="175">
        <v>937</v>
      </c>
      <c r="C759" s="94">
        <v>3</v>
      </c>
      <c r="D759" s="94">
        <v>9</v>
      </c>
      <c r="E759" s="95" t="s">
        <v>734</v>
      </c>
      <c r="F759" s="98">
        <v>0</v>
      </c>
      <c r="G759" s="96">
        <v>117.3</v>
      </c>
      <c r="H759" s="96">
        <v>117.2</v>
      </c>
      <c r="I759" s="112">
        <f t="shared" si="15"/>
        <v>99.914748508098896</v>
      </c>
    </row>
    <row r="760" spans="1:9" x14ac:dyDescent="0.2">
      <c r="A760" s="174" t="s">
        <v>652</v>
      </c>
      <c r="B760" s="175">
        <v>937</v>
      </c>
      <c r="C760" s="94">
        <v>3</v>
      </c>
      <c r="D760" s="94">
        <v>9</v>
      </c>
      <c r="E760" s="95" t="s">
        <v>734</v>
      </c>
      <c r="F760" s="98">
        <v>100</v>
      </c>
      <c r="G760" s="96">
        <v>117.3</v>
      </c>
      <c r="H760" s="96">
        <v>117.2</v>
      </c>
      <c r="I760" s="112">
        <f t="shared" si="15"/>
        <v>99.914748508098896</v>
      </c>
    </row>
    <row r="761" spans="1:9" ht="22.5" x14ac:dyDescent="0.2">
      <c r="A761" s="174" t="s">
        <v>657</v>
      </c>
      <c r="B761" s="175">
        <v>937</v>
      </c>
      <c r="C761" s="94">
        <v>3</v>
      </c>
      <c r="D761" s="94">
        <v>9</v>
      </c>
      <c r="E761" s="95" t="s">
        <v>735</v>
      </c>
      <c r="F761" s="98">
        <v>0</v>
      </c>
      <c r="G761" s="96">
        <v>423.5</v>
      </c>
      <c r="H761" s="96">
        <v>423.5</v>
      </c>
      <c r="I761" s="112">
        <f t="shared" si="15"/>
        <v>100</v>
      </c>
    </row>
    <row r="762" spans="1:9" ht="22.5" x14ac:dyDescent="0.2">
      <c r="A762" s="174" t="s">
        <v>27</v>
      </c>
      <c r="B762" s="175">
        <v>937</v>
      </c>
      <c r="C762" s="94">
        <v>3</v>
      </c>
      <c r="D762" s="94">
        <v>9</v>
      </c>
      <c r="E762" s="95" t="s">
        <v>735</v>
      </c>
      <c r="F762" s="98" t="s">
        <v>25</v>
      </c>
      <c r="G762" s="96">
        <v>423.5</v>
      </c>
      <c r="H762" s="96">
        <v>423.5</v>
      </c>
      <c r="I762" s="112">
        <f t="shared" si="15"/>
        <v>100</v>
      </c>
    </row>
    <row r="763" spans="1:9" x14ac:dyDescent="0.2">
      <c r="A763" s="174" t="s">
        <v>322</v>
      </c>
      <c r="B763" s="175">
        <v>937</v>
      </c>
      <c r="C763" s="94">
        <v>4</v>
      </c>
      <c r="D763" s="94">
        <v>0</v>
      </c>
      <c r="E763" s="95">
        <v>0</v>
      </c>
      <c r="F763" s="98">
        <v>0</v>
      </c>
      <c r="G763" s="96">
        <v>27574.5</v>
      </c>
      <c r="H763" s="96">
        <v>18052.8</v>
      </c>
      <c r="I763" s="112">
        <f t="shared" si="15"/>
        <v>65.469183484741336</v>
      </c>
    </row>
    <row r="764" spans="1:9" x14ac:dyDescent="0.2">
      <c r="A764" s="174" t="s">
        <v>321</v>
      </c>
      <c r="B764" s="175">
        <v>937</v>
      </c>
      <c r="C764" s="94">
        <v>4</v>
      </c>
      <c r="D764" s="94">
        <v>5</v>
      </c>
      <c r="E764" s="95">
        <v>0</v>
      </c>
      <c r="F764" s="98">
        <v>0</v>
      </c>
      <c r="G764" s="96">
        <v>440.5</v>
      </c>
      <c r="H764" s="96">
        <v>91.6</v>
      </c>
      <c r="I764" s="112">
        <f t="shared" si="15"/>
        <v>20.794551645856981</v>
      </c>
    </row>
    <row r="765" spans="1:9" ht="22.5" x14ac:dyDescent="0.2">
      <c r="A765" s="174" t="s">
        <v>194</v>
      </c>
      <c r="B765" s="175">
        <v>937</v>
      </c>
      <c r="C765" s="94">
        <v>4</v>
      </c>
      <c r="D765" s="94">
        <v>5</v>
      </c>
      <c r="E765" s="95" t="s">
        <v>193</v>
      </c>
      <c r="F765" s="98">
        <v>0</v>
      </c>
      <c r="G765" s="96">
        <v>440.5</v>
      </c>
      <c r="H765" s="96">
        <v>91.6</v>
      </c>
      <c r="I765" s="112">
        <f t="shared" si="15"/>
        <v>20.794551645856981</v>
      </c>
    </row>
    <row r="766" spans="1:9" ht="22.5" x14ac:dyDescent="0.2">
      <c r="A766" s="174" t="s">
        <v>320</v>
      </c>
      <c r="B766" s="175">
        <v>937</v>
      </c>
      <c r="C766" s="94">
        <v>4</v>
      </c>
      <c r="D766" s="94">
        <v>5</v>
      </c>
      <c r="E766" s="95" t="s">
        <v>319</v>
      </c>
      <c r="F766" s="98">
        <v>0</v>
      </c>
      <c r="G766" s="96">
        <v>440.5</v>
      </c>
      <c r="H766" s="96">
        <v>91.6</v>
      </c>
      <c r="I766" s="112">
        <f t="shared" si="15"/>
        <v>20.794551645856981</v>
      </c>
    </row>
    <row r="767" spans="1:9" ht="22.5" x14ac:dyDescent="0.2">
      <c r="A767" s="174" t="s">
        <v>27</v>
      </c>
      <c r="B767" s="175">
        <v>937</v>
      </c>
      <c r="C767" s="94">
        <v>4</v>
      </c>
      <c r="D767" s="94">
        <v>5</v>
      </c>
      <c r="E767" s="95" t="s">
        <v>319</v>
      </c>
      <c r="F767" s="98" t="s">
        <v>25</v>
      </c>
      <c r="G767" s="96">
        <v>440.5</v>
      </c>
      <c r="H767" s="96">
        <v>91.6</v>
      </c>
      <c r="I767" s="112">
        <f t="shared" si="15"/>
        <v>20.794551645856981</v>
      </c>
    </row>
    <row r="768" spans="1:9" x14ac:dyDescent="0.2">
      <c r="A768" s="174" t="s">
        <v>290</v>
      </c>
      <c r="B768" s="175">
        <v>937</v>
      </c>
      <c r="C768" s="94">
        <v>4</v>
      </c>
      <c r="D768" s="94">
        <v>12</v>
      </c>
      <c r="E768" s="95">
        <v>0</v>
      </c>
      <c r="F768" s="98">
        <v>0</v>
      </c>
      <c r="G768" s="96">
        <v>27134</v>
      </c>
      <c r="H768" s="96">
        <v>17961.2</v>
      </c>
      <c r="I768" s="112">
        <f t="shared" si="15"/>
        <v>66.194442396992699</v>
      </c>
    </row>
    <row r="769" spans="1:9" ht="33.75" x14ac:dyDescent="0.2">
      <c r="A769" s="174" t="s">
        <v>289</v>
      </c>
      <c r="B769" s="175">
        <v>937</v>
      </c>
      <c r="C769" s="94">
        <v>4</v>
      </c>
      <c r="D769" s="94">
        <v>12</v>
      </c>
      <c r="E769" s="95" t="s">
        <v>288</v>
      </c>
      <c r="F769" s="98">
        <v>0</v>
      </c>
      <c r="G769" s="96">
        <v>347.3</v>
      </c>
      <c r="H769" s="96">
        <v>70.5</v>
      </c>
      <c r="I769" s="112">
        <f t="shared" si="15"/>
        <v>20.299452922545349</v>
      </c>
    </row>
    <row r="770" spans="1:9" ht="33.75" x14ac:dyDescent="0.2">
      <c r="A770" s="174" t="s">
        <v>287</v>
      </c>
      <c r="B770" s="175">
        <v>937</v>
      </c>
      <c r="C770" s="94">
        <v>4</v>
      </c>
      <c r="D770" s="94">
        <v>12</v>
      </c>
      <c r="E770" s="95" t="s">
        <v>286</v>
      </c>
      <c r="F770" s="98">
        <v>0</v>
      </c>
      <c r="G770" s="96">
        <v>40</v>
      </c>
      <c r="H770" s="96">
        <v>40</v>
      </c>
      <c r="I770" s="112">
        <f t="shared" si="15"/>
        <v>100</v>
      </c>
    </row>
    <row r="771" spans="1:9" ht="45" x14ac:dyDescent="0.2">
      <c r="A771" s="174" t="s">
        <v>285</v>
      </c>
      <c r="B771" s="175">
        <v>937</v>
      </c>
      <c r="C771" s="94">
        <v>4</v>
      </c>
      <c r="D771" s="94">
        <v>12</v>
      </c>
      <c r="E771" s="95" t="s">
        <v>284</v>
      </c>
      <c r="F771" s="98">
        <v>0</v>
      </c>
      <c r="G771" s="96">
        <v>40</v>
      </c>
      <c r="H771" s="96">
        <v>40</v>
      </c>
      <c r="I771" s="112">
        <f t="shared" si="15"/>
        <v>100</v>
      </c>
    </row>
    <row r="772" spans="1:9" ht="22.5" x14ac:dyDescent="0.2">
      <c r="A772" s="174" t="s">
        <v>27</v>
      </c>
      <c r="B772" s="175">
        <v>937</v>
      </c>
      <c r="C772" s="94">
        <v>4</v>
      </c>
      <c r="D772" s="94">
        <v>12</v>
      </c>
      <c r="E772" s="95" t="s">
        <v>284</v>
      </c>
      <c r="F772" s="98" t="s">
        <v>25</v>
      </c>
      <c r="G772" s="96">
        <v>40</v>
      </c>
      <c r="H772" s="96">
        <v>40</v>
      </c>
      <c r="I772" s="112">
        <f t="shared" si="15"/>
        <v>100</v>
      </c>
    </row>
    <row r="773" spans="1:9" ht="22.5" x14ac:dyDescent="0.2">
      <c r="A773" s="174" t="s">
        <v>283</v>
      </c>
      <c r="B773" s="175">
        <v>937</v>
      </c>
      <c r="C773" s="94">
        <v>4</v>
      </c>
      <c r="D773" s="94">
        <v>12</v>
      </c>
      <c r="E773" s="95" t="s">
        <v>282</v>
      </c>
      <c r="F773" s="98">
        <v>0</v>
      </c>
      <c r="G773" s="96">
        <v>307.3</v>
      </c>
      <c r="H773" s="96">
        <v>30.5</v>
      </c>
      <c r="I773" s="112">
        <f t="shared" si="15"/>
        <v>9.9251545720793999</v>
      </c>
    </row>
    <row r="774" spans="1:9" ht="22.5" x14ac:dyDescent="0.2">
      <c r="A774" s="174" t="s">
        <v>281</v>
      </c>
      <c r="B774" s="175">
        <v>937</v>
      </c>
      <c r="C774" s="94">
        <v>4</v>
      </c>
      <c r="D774" s="94">
        <v>12</v>
      </c>
      <c r="E774" s="95" t="s">
        <v>280</v>
      </c>
      <c r="F774" s="98">
        <v>0</v>
      </c>
      <c r="G774" s="96">
        <v>307.3</v>
      </c>
      <c r="H774" s="96">
        <v>30.5</v>
      </c>
      <c r="I774" s="112">
        <f t="shared" si="15"/>
        <v>9.9251545720793999</v>
      </c>
    </row>
    <row r="775" spans="1:9" ht="22.5" x14ac:dyDescent="0.2">
      <c r="A775" s="174" t="s">
        <v>27</v>
      </c>
      <c r="B775" s="175">
        <v>937</v>
      </c>
      <c r="C775" s="94">
        <v>4</v>
      </c>
      <c r="D775" s="94">
        <v>12</v>
      </c>
      <c r="E775" s="95" t="s">
        <v>280</v>
      </c>
      <c r="F775" s="98" t="s">
        <v>25</v>
      </c>
      <c r="G775" s="96">
        <v>307.3</v>
      </c>
      <c r="H775" s="96">
        <v>30.5</v>
      </c>
      <c r="I775" s="112">
        <f t="shared" si="15"/>
        <v>9.9251545720793999</v>
      </c>
    </row>
    <row r="776" spans="1:9" x14ac:dyDescent="0.2">
      <c r="A776" s="174" t="s">
        <v>255</v>
      </c>
      <c r="B776" s="175">
        <v>937</v>
      </c>
      <c r="C776" s="94">
        <v>4</v>
      </c>
      <c r="D776" s="94">
        <v>12</v>
      </c>
      <c r="E776" s="95" t="s">
        <v>254</v>
      </c>
      <c r="F776" s="98">
        <v>0</v>
      </c>
      <c r="G776" s="96">
        <v>40</v>
      </c>
      <c r="H776" s="96">
        <v>40</v>
      </c>
      <c r="I776" s="112">
        <f t="shared" ref="I776:I819" si="16">H776/G776*100</f>
        <v>100</v>
      </c>
    </row>
    <row r="777" spans="1:9" ht="33.75" x14ac:dyDescent="0.2">
      <c r="A777" s="174" t="s">
        <v>120</v>
      </c>
      <c r="B777" s="175">
        <v>937</v>
      </c>
      <c r="C777" s="94">
        <v>4</v>
      </c>
      <c r="D777" s="94">
        <v>12</v>
      </c>
      <c r="E777" s="95" t="s">
        <v>254</v>
      </c>
      <c r="F777" s="98" t="s">
        <v>119</v>
      </c>
      <c r="G777" s="96">
        <v>40</v>
      </c>
      <c r="H777" s="96">
        <v>40</v>
      </c>
      <c r="I777" s="112">
        <f t="shared" si="16"/>
        <v>100</v>
      </c>
    </row>
    <row r="778" spans="1:9" ht="22.5" x14ac:dyDescent="0.2">
      <c r="A778" s="174" t="s">
        <v>143</v>
      </c>
      <c r="B778" s="175">
        <v>937</v>
      </c>
      <c r="C778" s="94">
        <v>4</v>
      </c>
      <c r="D778" s="94">
        <v>12</v>
      </c>
      <c r="E778" s="95" t="s">
        <v>142</v>
      </c>
      <c r="F778" s="98">
        <v>0</v>
      </c>
      <c r="G778" s="96">
        <v>26746.7</v>
      </c>
      <c r="H778" s="96">
        <v>17850.7</v>
      </c>
      <c r="I778" s="112">
        <f t="shared" si="16"/>
        <v>66.73982210889568</v>
      </c>
    </row>
    <row r="779" spans="1:9" ht="22.5" x14ac:dyDescent="0.2">
      <c r="A779" s="174" t="s">
        <v>141</v>
      </c>
      <c r="B779" s="175">
        <v>937</v>
      </c>
      <c r="C779" s="94">
        <v>4</v>
      </c>
      <c r="D779" s="94">
        <v>12</v>
      </c>
      <c r="E779" s="95" t="s">
        <v>140</v>
      </c>
      <c r="F779" s="98">
        <v>0</v>
      </c>
      <c r="G779" s="96">
        <v>26746.7</v>
      </c>
      <c r="H779" s="96">
        <v>17850.7</v>
      </c>
      <c r="I779" s="112">
        <f t="shared" si="16"/>
        <v>66.73982210889568</v>
      </c>
    </row>
    <row r="780" spans="1:9" ht="33.75" x14ac:dyDescent="0.2">
      <c r="A780" s="174" t="s">
        <v>120</v>
      </c>
      <c r="B780" s="175">
        <v>937</v>
      </c>
      <c r="C780" s="94">
        <v>4</v>
      </c>
      <c r="D780" s="94">
        <v>12</v>
      </c>
      <c r="E780" s="95" t="s">
        <v>140</v>
      </c>
      <c r="F780" s="98" t="s">
        <v>119</v>
      </c>
      <c r="G780" s="96">
        <v>16009.9</v>
      </c>
      <c r="H780" s="96">
        <v>7114</v>
      </c>
      <c r="I780" s="112">
        <f t="shared" si="16"/>
        <v>44.435005840136412</v>
      </c>
    </row>
    <row r="781" spans="1:9" ht="22.5" x14ac:dyDescent="0.2">
      <c r="A781" s="174" t="s">
        <v>17</v>
      </c>
      <c r="B781" s="175">
        <v>937</v>
      </c>
      <c r="C781" s="94">
        <v>4</v>
      </c>
      <c r="D781" s="94">
        <v>12</v>
      </c>
      <c r="E781" s="95" t="s">
        <v>725</v>
      </c>
      <c r="F781" s="98">
        <v>0</v>
      </c>
      <c r="G781" s="96">
        <v>5913.2</v>
      </c>
      <c r="H781" s="96">
        <v>5913.2</v>
      </c>
      <c r="I781" s="112">
        <f t="shared" si="16"/>
        <v>100</v>
      </c>
    </row>
    <row r="782" spans="1:9" ht="33.75" x14ac:dyDescent="0.2">
      <c r="A782" s="174" t="s">
        <v>120</v>
      </c>
      <c r="B782" s="175">
        <v>937</v>
      </c>
      <c r="C782" s="94">
        <v>4</v>
      </c>
      <c r="D782" s="94">
        <v>12</v>
      </c>
      <c r="E782" s="95" t="s">
        <v>725</v>
      </c>
      <c r="F782" s="98" t="s">
        <v>119</v>
      </c>
      <c r="G782" s="96">
        <v>5913.2</v>
      </c>
      <c r="H782" s="96">
        <v>5913.2</v>
      </c>
      <c r="I782" s="112">
        <f t="shared" si="16"/>
        <v>100</v>
      </c>
    </row>
    <row r="783" spans="1:9" x14ac:dyDescent="0.2">
      <c r="A783" s="174" t="s">
        <v>15</v>
      </c>
      <c r="B783" s="175">
        <v>937</v>
      </c>
      <c r="C783" s="94">
        <v>4</v>
      </c>
      <c r="D783" s="94">
        <v>12</v>
      </c>
      <c r="E783" s="95" t="s">
        <v>736</v>
      </c>
      <c r="F783" s="98">
        <v>0</v>
      </c>
      <c r="G783" s="96">
        <v>3031.7</v>
      </c>
      <c r="H783" s="96">
        <v>3031.7</v>
      </c>
      <c r="I783" s="112">
        <f t="shared" si="16"/>
        <v>100</v>
      </c>
    </row>
    <row r="784" spans="1:9" ht="33.75" x14ac:dyDescent="0.2">
      <c r="A784" s="174" t="s">
        <v>120</v>
      </c>
      <c r="B784" s="175">
        <v>937</v>
      </c>
      <c r="C784" s="94">
        <v>4</v>
      </c>
      <c r="D784" s="94">
        <v>12</v>
      </c>
      <c r="E784" s="95" t="s">
        <v>736</v>
      </c>
      <c r="F784" s="98" t="s">
        <v>119</v>
      </c>
      <c r="G784" s="96">
        <v>3031.7</v>
      </c>
      <c r="H784" s="96">
        <v>3031.7</v>
      </c>
      <c r="I784" s="112">
        <f t="shared" si="16"/>
        <v>100</v>
      </c>
    </row>
    <row r="785" spans="1:9" ht="22.5" x14ac:dyDescent="0.2">
      <c r="A785" s="174" t="s">
        <v>13</v>
      </c>
      <c r="B785" s="175">
        <v>937</v>
      </c>
      <c r="C785" s="94">
        <v>4</v>
      </c>
      <c r="D785" s="94">
        <v>12</v>
      </c>
      <c r="E785" s="95" t="s">
        <v>737</v>
      </c>
      <c r="F785" s="98">
        <v>0</v>
      </c>
      <c r="G785" s="96">
        <v>107.7</v>
      </c>
      <c r="H785" s="96">
        <v>107.6</v>
      </c>
      <c r="I785" s="112">
        <f t="shared" si="16"/>
        <v>99.90714948932218</v>
      </c>
    </row>
    <row r="786" spans="1:9" ht="33.75" x14ac:dyDescent="0.2">
      <c r="A786" s="174" t="s">
        <v>120</v>
      </c>
      <c r="B786" s="175">
        <v>937</v>
      </c>
      <c r="C786" s="94">
        <v>4</v>
      </c>
      <c r="D786" s="94">
        <v>12</v>
      </c>
      <c r="E786" s="95" t="s">
        <v>737</v>
      </c>
      <c r="F786" s="98" t="s">
        <v>119</v>
      </c>
      <c r="G786" s="96">
        <v>107.7</v>
      </c>
      <c r="H786" s="96">
        <v>107.6</v>
      </c>
      <c r="I786" s="112">
        <f t="shared" si="16"/>
        <v>99.90714948932218</v>
      </c>
    </row>
    <row r="787" spans="1:9" x14ac:dyDescent="0.2">
      <c r="A787" s="174" t="s">
        <v>102</v>
      </c>
      <c r="B787" s="175">
        <v>937</v>
      </c>
      <c r="C787" s="94">
        <v>4</v>
      </c>
      <c r="D787" s="94">
        <v>12</v>
      </c>
      <c r="E787" s="95" t="s">
        <v>738</v>
      </c>
      <c r="F787" s="98">
        <v>0</v>
      </c>
      <c r="G787" s="96">
        <v>722.7</v>
      </c>
      <c r="H787" s="96">
        <v>722.7</v>
      </c>
      <c r="I787" s="112">
        <f t="shared" si="16"/>
        <v>100</v>
      </c>
    </row>
    <row r="788" spans="1:9" ht="33.75" x14ac:dyDescent="0.2">
      <c r="A788" s="174" t="s">
        <v>120</v>
      </c>
      <c r="B788" s="175">
        <v>937</v>
      </c>
      <c r="C788" s="94">
        <v>4</v>
      </c>
      <c r="D788" s="94">
        <v>12</v>
      </c>
      <c r="E788" s="95" t="s">
        <v>738</v>
      </c>
      <c r="F788" s="98" t="s">
        <v>119</v>
      </c>
      <c r="G788" s="96">
        <v>722.7</v>
      </c>
      <c r="H788" s="96">
        <v>722.7</v>
      </c>
      <c r="I788" s="112">
        <f t="shared" si="16"/>
        <v>100</v>
      </c>
    </row>
    <row r="789" spans="1:9" x14ac:dyDescent="0.2">
      <c r="A789" s="174" t="s">
        <v>24</v>
      </c>
      <c r="B789" s="175">
        <v>937</v>
      </c>
      <c r="C789" s="94">
        <v>4</v>
      </c>
      <c r="D789" s="94">
        <v>12</v>
      </c>
      <c r="E789" s="95" t="s">
        <v>739</v>
      </c>
      <c r="F789" s="98">
        <v>0</v>
      </c>
      <c r="G789" s="96">
        <v>562.70000000000005</v>
      </c>
      <c r="H789" s="96">
        <v>562.70000000000005</v>
      </c>
      <c r="I789" s="112">
        <f t="shared" si="16"/>
        <v>100</v>
      </c>
    </row>
    <row r="790" spans="1:9" ht="33.75" x14ac:dyDescent="0.2">
      <c r="A790" s="174" t="s">
        <v>120</v>
      </c>
      <c r="B790" s="175">
        <v>937</v>
      </c>
      <c r="C790" s="94">
        <v>4</v>
      </c>
      <c r="D790" s="94">
        <v>12</v>
      </c>
      <c r="E790" s="95" t="s">
        <v>739</v>
      </c>
      <c r="F790" s="98" t="s">
        <v>119</v>
      </c>
      <c r="G790" s="96">
        <v>562.70000000000005</v>
      </c>
      <c r="H790" s="96">
        <v>562.70000000000005</v>
      </c>
      <c r="I790" s="112">
        <f t="shared" si="16"/>
        <v>100</v>
      </c>
    </row>
    <row r="791" spans="1:9" x14ac:dyDescent="0.2">
      <c r="A791" s="174" t="s">
        <v>23</v>
      </c>
      <c r="B791" s="175">
        <v>937</v>
      </c>
      <c r="C791" s="94">
        <v>4</v>
      </c>
      <c r="D791" s="94">
        <v>12</v>
      </c>
      <c r="E791" s="95" t="s">
        <v>740</v>
      </c>
      <c r="F791" s="98">
        <v>0</v>
      </c>
      <c r="G791" s="96">
        <v>282.89999999999998</v>
      </c>
      <c r="H791" s="96">
        <v>282.89999999999998</v>
      </c>
      <c r="I791" s="112">
        <f t="shared" si="16"/>
        <v>100</v>
      </c>
    </row>
    <row r="792" spans="1:9" ht="33.75" x14ac:dyDescent="0.2">
      <c r="A792" s="174" t="s">
        <v>120</v>
      </c>
      <c r="B792" s="175">
        <v>937</v>
      </c>
      <c r="C792" s="94">
        <v>4</v>
      </c>
      <c r="D792" s="94">
        <v>12</v>
      </c>
      <c r="E792" s="95" t="s">
        <v>740</v>
      </c>
      <c r="F792" s="98" t="s">
        <v>119</v>
      </c>
      <c r="G792" s="96">
        <v>282.89999999999998</v>
      </c>
      <c r="H792" s="96">
        <v>282.89999999999998</v>
      </c>
      <c r="I792" s="112">
        <f t="shared" si="16"/>
        <v>100</v>
      </c>
    </row>
    <row r="793" spans="1:9" x14ac:dyDescent="0.2">
      <c r="A793" s="174" t="s">
        <v>22</v>
      </c>
      <c r="B793" s="175">
        <v>937</v>
      </c>
      <c r="C793" s="94">
        <v>4</v>
      </c>
      <c r="D793" s="94">
        <v>12</v>
      </c>
      <c r="E793" s="95" t="s">
        <v>741</v>
      </c>
      <c r="F793" s="98">
        <v>0</v>
      </c>
      <c r="G793" s="96">
        <v>115.9</v>
      </c>
      <c r="H793" s="96">
        <v>115.9</v>
      </c>
      <c r="I793" s="112">
        <f t="shared" si="16"/>
        <v>100</v>
      </c>
    </row>
    <row r="794" spans="1:9" ht="33.75" x14ac:dyDescent="0.2">
      <c r="A794" s="174" t="s">
        <v>120</v>
      </c>
      <c r="B794" s="175">
        <v>937</v>
      </c>
      <c r="C794" s="94">
        <v>4</v>
      </c>
      <c r="D794" s="94">
        <v>12</v>
      </c>
      <c r="E794" s="95" t="s">
        <v>741</v>
      </c>
      <c r="F794" s="98" t="s">
        <v>119</v>
      </c>
      <c r="G794" s="96">
        <v>115.9</v>
      </c>
      <c r="H794" s="96">
        <v>115.9</v>
      </c>
      <c r="I794" s="112">
        <f t="shared" si="16"/>
        <v>100</v>
      </c>
    </row>
    <row r="795" spans="1:9" x14ac:dyDescent="0.2">
      <c r="A795" s="174" t="s">
        <v>187</v>
      </c>
      <c r="B795" s="175">
        <v>937</v>
      </c>
      <c r="C795" s="94">
        <v>7</v>
      </c>
      <c r="D795" s="94">
        <v>0</v>
      </c>
      <c r="E795" s="95">
        <v>0</v>
      </c>
      <c r="F795" s="98">
        <v>0</v>
      </c>
      <c r="G795" s="96">
        <v>467</v>
      </c>
      <c r="H795" s="96">
        <v>365.3</v>
      </c>
      <c r="I795" s="112">
        <f t="shared" si="16"/>
        <v>78.222698072805144</v>
      </c>
    </row>
    <row r="796" spans="1:9" x14ac:dyDescent="0.2">
      <c r="A796" s="174" t="s">
        <v>183</v>
      </c>
      <c r="B796" s="175">
        <v>937</v>
      </c>
      <c r="C796" s="94">
        <v>7</v>
      </c>
      <c r="D796" s="94">
        <v>2</v>
      </c>
      <c r="E796" s="95">
        <v>0</v>
      </c>
      <c r="F796" s="98">
        <v>0</v>
      </c>
      <c r="G796" s="96">
        <v>467</v>
      </c>
      <c r="H796" s="96">
        <v>365.3</v>
      </c>
      <c r="I796" s="112">
        <f t="shared" si="16"/>
        <v>78.222698072805144</v>
      </c>
    </row>
    <row r="797" spans="1:9" ht="22.5" x14ac:dyDescent="0.2">
      <c r="A797" s="174" t="s">
        <v>69</v>
      </c>
      <c r="B797" s="175">
        <v>937</v>
      </c>
      <c r="C797" s="94">
        <v>7</v>
      </c>
      <c r="D797" s="94">
        <v>2</v>
      </c>
      <c r="E797" s="95" t="s">
        <v>68</v>
      </c>
      <c r="F797" s="98">
        <v>0</v>
      </c>
      <c r="G797" s="96">
        <v>60</v>
      </c>
      <c r="H797" s="96">
        <v>60</v>
      </c>
      <c r="I797" s="112">
        <f t="shared" si="16"/>
        <v>100</v>
      </c>
    </row>
    <row r="798" spans="1:9" x14ac:dyDescent="0.2">
      <c r="A798" s="174" t="s">
        <v>174</v>
      </c>
      <c r="B798" s="175">
        <v>937</v>
      </c>
      <c r="C798" s="94">
        <v>7</v>
      </c>
      <c r="D798" s="94">
        <v>2</v>
      </c>
      <c r="E798" s="95" t="s">
        <v>173</v>
      </c>
      <c r="F798" s="98">
        <v>0</v>
      </c>
      <c r="G798" s="96">
        <v>60</v>
      </c>
      <c r="H798" s="96">
        <v>60</v>
      </c>
      <c r="I798" s="112">
        <f t="shared" si="16"/>
        <v>100</v>
      </c>
    </row>
    <row r="799" spans="1:9" x14ac:dyDescent="0.2">
      <c r="A799" s="174" t="s">
        <v>171</v>
      </c>
      <c r="B799" s="175">
        <v>937</v>
      </c>
      <c r="C799" s="94">
        <v>7</v>
      </c>
      <c r="D799" s="94">
        <v>2</v>
      </c>
      <c r="E799" s="95" t="s">
        <v>170</v>
      </c>
      <c r="F799" s="98">
        <v>0</v>
      </c>
      <c r="G799" s="96">
        <v>60</v>
      </c>
      <c r="H799" s="96">
        <v>60</v>
      </c>
      <c r="I799" s="112">
        <f t="shared" si="16"/>
        <v>100</v>
      </c>
    </row>
    <row r="800" spans="1:9" ht="33.75" x14ac:dyDescent="0.2">
      <c r="A800" s="174" t="s">
        <v>120</v>
      </c>
      <c r="B800" s="175">
        <v>937</v>
      </c>
      <c r="C800" s="94">
        <v>7</v>
      </c>
      <c r="D800" s="94">
        <v>2</v>
      </c>
      <c r="E800" s="95" t="s">
        <v>170</v>
      </c>
      <c r="F800" s="98" t="s">
        <v>119</v>
      </c>
      <c r="G800" s="96">
        <v>60</v>
      </c>
      <c r="H800" s="96">
        <v>60</v>
      </c>
      <c r="I800" s="112">
        <f t="shared" si="16"/>
        <v>100</v>
      </c>
    </row>
    <row r="801" spans="1:9" ht="22.5" x14ac:dyDescent="0.2">
      <c r="A801" s="174" t="s">
        <v>167</v>
      </c>
      <c r="B801" s="175">
        <v>937</v>
      </c>
      <c r="C801" s="94">
        <v>7</v>
      </c>
      <c r="D801" s="94">
        <v>2</v>
      </c>
      <c r="E801" s="95" t="s">
        <v>166</v>
      </c>
      <c r="F801" s="98">
        <v>0</v>
      </c>
      <c r="G801" s="96">
        <v>407</v>
      </c>
      <c r="H801" s="96">
        <v>305.3</v>
      </c>
      <c r="I801" s="112">
        <f t="shared" si="16"/>
        <v>75.01228501228502</v>
      </c>
    </row>
    <row r="802" spans="1:9" ht="22.5" x14ac:dyDescent="0.2">
      <c r="A802" s="174" t="s">
        <v>165</v>
      </c>
      <c r="B802" s="175">
        <v>937</v>
      </c>
      <c r="C802" s="94">
        <v>7</v>
      </c>
      <c r="D802" s="94">
        <v>2</v>
      </c>
      <c r="E802" s="95" t="s">
        <v>164</v>
      </c>
      <c r="F802" s="98">
        <v>100</v>
      </c>
      <c r="G802" s="96">
        <v>407</v>
      </c>
      <c r="H802" s="96">
        <v>305.3</v>
      </c>
      <c r="I802" s="112">
        <f t="shared" si="16"/>
        <v>75.01228501228502</v>
      </c>
    </row>
    <row r="803" spans="1:9" x14ac:dyDescent="0.2">
      <c r="A803" s="174" t="s">
        <v>113</v>
      </c>
      <c r="B803" s="175">
        <v>937</v>
      </c>
      <c r="C803" s="94">
        <v>10</v>
      </c>
      <c r="D803" s="94">
        <v>0</v>
      </c>
      <c r="E803" s="95">
        <v>0</v>
      </c>
      <c r="F803" s="98">
        <v>0</v>
      </c>
      <c r="G803" s="96">
        <v>13263.1</v>
      </c>
      <c r="H803" s="96">
        <v>5102.6000000000004</v>
      </c>
      <c r="I803" s="112">
        <f t="shared" si="16"/>
        <v>38.472152060981216</v>
      </c>
    </row>
    <row r="804" spans="1:9" x14ac:dyDescent="0.2">
      <c r="A804" s="174" t="s">
        <v>107</v>
      </c>
      <c r="B804" s="175">
        <v>937</v>
      </c>
      <c r="C804" s="94">
        <v>10</v>
      </c>
      <c r="D804" s="94">
        <v>2</v>
      </c>
      <c r="E804" s="95">
        <v>0</v>
      </c>
      <c r="F804" s="98">
        <v>0</v>
      </c>
      <c r="G804" s="96">
        <v>6863.1</v>
      </c>
      <c r="H804" s="96">
        <v>4702.6000000000004</v>
      </c>
      <c r="I804" s="112">
        <f t="shared" si="16"/>
        <v>68.520056534219236</v>
      </c>
    </row>
    <row r="805" spans="1:9" ht="33.75" x14ac:dyDescent="0.2">
      <c r="A805" s="174" t="s">
        <v>635</v>
      </c>
      <c r="B805" s="175">
        <v>937</v>
      </c>
      <c r="C805" s="94">
        <v>10</v>
      </c>
      <c r="D805" s="94">
        <v>2</v>
      </c>
      <c r="E805" s="95" t="s">
        <v>106</v>
      </c>
      <c r="F805" s="98">
        <v>0</v>
      </c>
      <c r="G805" s="96">
        <v>6863.1</v>
      </c>
      <c r="H805" s="96">
        <v>4702.6000000000004</v>
      </c>
      <c r="I805" s="112">
        <f t="shared" si="16"/>
        <v>68.520056534219236</v>
      </c>
    </row>
    <row r="806" spans="1:9" ht="22.5" x14ac:dyDescent="0.2">
      <c r="A806" s="174" t="s">
        <v>105</v>
      </c>
      <c r="B806" s="175">
        <v>937</v>
      </c>
      <c r="C806" s="94">
        <v>10</v>
      </c>
      <c r="D806" s="94">
        <v>2</v>
      </c>
      <c r="E806" s="95" t="s">
        <v>106</v>
      </c>
      <c r="F806" s="98">
        <v>100</v>
      </c>
      <c r="G806" s="96">
        <v>3848.3</v>
      </c>
      <c r="H806" s="96">
        <v>1751.9</v>
      </c>
      <c r="I806" s="112">
        <f t="shared" si="16"/>
        <v>45.523997609333996</v>
      </c>
    </row>
    <row r="807" spans="1:9" ht="22.5" x14ac:dyDescent="0.2">
      <c r="A807" s="174" t="s">
        <v>27</v>
      </c>
      <c r="B807" s="175">
        <v>937</v>
      </c>
      <c r="C807" s="94">
        <v>10</v>
      </c>
      <c r="D807" s="94">
        <v>2</v>
      </c>
      <c r="E807" s="95" t="s">
        <v>106</v>
      </c>
      <c r="F807" s="98" t="s">
        <v>25</v>
      </c>
      <c r="G807" s="96">
        <v>448.1</v>
      </c>
      <c r="H807" s="96">
        <v>386.6</v>
      </c>
      <c r="I807" s="112">
        <f t="shared" si="16"/>
        <v>86.275384958714568</v>
      </c>
    </row>
    <row r="808" spans="1:9" ht="67.5" x14ac:dyDescent="0.2">
      <c r="A808" s="174" t="s">
        <v>39</v>
      </c>
      <c r="B808" s="175">
        <v>937</v>
      </c>
      <c r="C808" s="94">
        <v>10</v>
      </c>
      <c r="D808" s="94">
        <v>2</v>
      </c>
      <c r="E808" s="95" t="s">
        <v>106</v>
      </c>
      <c r="F808" s="98" t="s">
        <v>38</v>
      </c>
      <c r="G808" s="96">
        <v>16.8</v>
      </c>
      <c r="H808" s="96">
        <v>16.8</v>
      </c>
      <c r="I808" s="112">
        <f t="shared" si="16"/>
        <v>100</v>
      </c>
    </row>
    <row r="809" spans="1:9" x14ac:dyDescent="0.2">
      <c r="A809" s="174" t="s">
        <v>37</v>
      </c>
      <c r="B809" s="175">
        <v>937</v>
      </c>
      <c r="C809" s="94">
        <v>10</v>
      </c>
      <c r="D809" s="94">
        <v>2</v>
      </c>
      <c r="E809" s="95" t="s">
        <v>106</v>
      </c>
      <c r="F809" s="98" t="s">
        <v>35</v>
      </c>
      <c r="G809" s="96">
        <v>8.8000000000000007</v>
      </c>
      <c r="H809" s="96">
        <v>6.1</v>
      </c>
      <c r="I809" s="112">
        <f t="shared" si="16"/>
        <v>69.318181818181813</v>
      </c>
    </row>
    <row r="810" spans="1:9" x14ac:dyDescent="0.2">
      <c r="A810" s="174" t="s">
        <v>104</v>
      </c>
      <c r="B810" s="175">
        <v>937</v>
      </c>
      <c r="C810" s="94">
        <v>10</v>
      </c>
      <c r="D810" s="94">
        <v>2</v>
      </c>
      <c r="E810" s="95" t="s">
        <v>106</v>
      </c>
      <c r="F810" s="98" t="s">
        <v>103</v>
      </c>
      <c r="G810" s="96">
        <v>133.19999999999999</v>
      </c>
      <c r="H810" s="96">
        <v>133.19999999999999</v>
      </c>
      <c r="I810" s="112">
        <f t="shared" si="16"/>
        <v>100</v>
      </c>
    </row>
    <row r="811" spans="1:9" ht="22.5" x14ac:dyDescent="0.2">
      <c r="A811" s="174" t="s">
        <v>719</v>
      </c>
      <c r="B811" s="175">
        <v>937</v>
      </c>
      <c r="C811" s="94">
        <v>10</v>
      </c>
      <c r="D811" s="94">
        <v>2</v>
      </c>
      <c r="E811" s="95" t="s">
        <v>720</v>
      </c>
      <c r="F811" s="98">
        <v>0</v>
      </c>
      <c r="G811" s="96">
        <v>1827.3</v>
      </c>
      <c r="H811" s="96">
        <v>1827.3</v>
      </c>
      <c r="I811" s="112">
        <f t="shared" si="16"/>
        <v>100</v>
      </c>
    </row>
    <row r="812" spans="1:9" ht="22.5" x14ac:dyDescent="0.2">
      <c r="A812" s="174" t="s">
        <v>105</v>
      </c>
      <c r="B812" s="175">
        <v>937</v>
      </c>
      <c r="C812" s="94">
        <v>10</v>
      </c>
      <c r="D812" s="94">
        <v>2</v>
      </c>
      <c r="E812" s="95" t="s">
        <v>720</v>
      </c>
      <c r="F812" s="98">
        <v>100</v>
      </c>
      <c r="G812" s="96">
        <v>1827.3</v>
      </c>
      <c r="H812" s="96">
        <v>1827.3</v>
      </c>
      <c r="I812" s="112">
        <f t="shared" si="16"/>
        <v>100</v>
      </c>
    </row>
    <row r="813" spans="1:9" ht="22.5" x14ac:dyDescent="0.2">
      <c r="A813" s="174" t="s">
        <v>657</v>
      </c>
      <c r="B813" s="175">
        <v>937</v>
      </c>
      <c r="C813" s="94">
        <v>10</v>
      </c>
      <c r="D813" s="94">
        <v>2</v>
      </c>
      <c r="E813" s="95" t="s">
        <v>721</v>
      </c>
      <c r="F813" s="98">
        <v>0</v>
      </c>
      <c r="G813" s="96">
        <v>407.3</v>
      </c>
      <c r="H813" s="96">
        <v>407.3</v>
      </c>
      <c r="I813" s="112">
        <f t="shared" si="16"/>
        <v>100</v>
      </c>
    </row>
    <row r="814" spans="1:9" ht="22.5" x14ac:dyDescent="0.2">
      <c r="A814" s="174" t="s">
        <v>27</v>
      </c>
      <c r="B814" s="175">
        <v>937</v>
      </c>
      <c r="C814" s="94">
        <v>10</v>
      </c>
      <c r="D814" s="94">
        <v>2</v>
      </c>
      <c r="E814" s="95" t="s">
        <v>721</v>
      </c>
      <c r="F814" s="98" t="s">
        <v>25</v>
      </c>
      <c r="G814" s="96">
        <v>93.3</v>
      </c>
      <c r="H814" s="96">
        <v>93.3</v>
      </c>
      <c r="I814" s="112">
        <f t="shared" si="16"/>
        <v>100</v>
      </c>
    </row>
    <row r="815" spans="1:9" ht="67.5" x14ac:dyDescent="0.2">
      <c r="A815" s="174" t="s">
        <v>39</v>
      </c>
      <c r="B815" s="175">
        <v>937</v>
      </c>
      <c r="C815" s="94">
        <v>10</v>
      </c>
      <c r="D815" s="94">
        <v>2</v>
      </c>
      <c r="E815" s="95" t="s">
        <v>721</v>
      </c>
      <c r="F815" s="98" t="s">
        <v>38</v>
      </c>
      <c r="G815" s="96">
        <v>7.2</v>
      </c>
      <c r="H815" s="96">
        <v>7.1</v>
      </c>
      <c r="I815" s="112">
        <f t="shared" si="16"/>
        <v>98.6111111111111</v>
      </c>
    </row>
    <row r="816" spans="1:9" x14ac:dyDescent="0.2">
      <c r="A816" s="174" t="s">
        <v>51</v>
      </c>
      <c r="B816" s="175">
        <v>937</v>
      </c>
      <c r="C816" s="94">
        <v>10</v>
      </c>
      <c r="D816" s="94">
        <v>2</v>
      </c>
      <c r="E816" s="95" t="s">
        <v>721</v>
      </c>
      <c r="F816" s="98" t="s">
        <v>50</v>
      </c>
      <c r="G816" s="96">
        <v>15.1</v>
      </c>
      <c r="H816" s="96">
        <v>15.1</v>
      </c>
      <c r="I816" s="112">
        <f t="shared" si="16"/>
        <v>100</v>
      </c>
    </row>
    <row r="817" spans="1:11" x14ac:dyDescent="0.2">
      <c r="A817" s="174" t="s">
        <v>37</v>
      </c>
      <c r="B817" s="175">
        <v>937</v>
      </c>
      <c r="C817" s="94">
        <v>10</v>
      </c>
      <c r="D817" s="94">
        <v>2</v>
      </c>
      <c r="E817" s="95" t="s">
        <v>721</v>
      </c>
      <c r="F817" s="98" t="s">
        <v>35</v>
      </c>
      <c r="G817" s="96">
        <v>42.3</v>
      </c>
      <c r="H817" s="96">
        <v>42.3</v>
      </c>
      <c r="I817" s="112">
        <f t="shared" si="16"/>
        <v>100</v>
      </c>
    </row>
    <row r="818" spans="1:11" x14ac:dyDescent="0.2">
      <c r="A818" s="174" t="s">
        <v>104</v>
      </c>
      <c r="B818" s="175">
        <v>937</v>
      </c>
      <c r="C818" s="94">
        <v>10</v>
      </c>
      <c r="D818" s="94">
        <v>2</v>
      </c>
      <c r="E818" s="95" t="s">
        <v>721</v>
      </c>
      <c r="F818" s="98" t="s">
        <v>103</v>
      </c>
      <c r="G818" s="96">
        <v>249.5</v>
      </c>
      <c r="H818" s="96">
        <v>249.5</v>
      </c>
      <c r="I818" s="112">
        <f t="shared" si="16"/>
        <v>100</v>
      </c>
    </row>
    <row r="819" spans="1:11" x14ac:dyDescent="0.2">
      <c r="A819" s="174" t="s">
        <v>102</v>
      </c>
      <c r="B819" s="175">
        <v>937</v>
      </c>
      <c r="C819" s="94">
        <v>10</v>
      </c>
      <c r="D819" s="94">
        <v>2</v>
      </c>
      <c r="E819" s="95" t="s">
        <v>722</v>
      </c>
      <c r="F819" s="98">
        <v>0</v>
      </c>
      <c r="G819" s="96">
        <v>7.1</v>
      </c>
      <c r="H819" s="96">
        <v>7.1</v>
      </c>
      <c r="I819" s="112">
        <f t="shared" si="16"/>
        <v>100</v>
      </c>
      <c r="K819" s="97"/>
    </row>
    <row r="820" spans="1:11" ht="22.5" x14ac:dyDescent="0.2">
      <c r="A820" s="174" t="s">
        <v>53</v>
      </c>
      <c r="B820" s="175">
        <v>937</v>
      </c>
      <c r="C820" s="94">
        <v>10</v>
      </c>
      <c r="D820" s="94">
        <v>2</v>
      </c>
      <c r="E820" s="95" t="s">
        <v>722</v>
      </c>
      <c r="F820" s="98" t="s">
        <v>52</v>
      </c>
      <c r="G820" s="96">
        <v>7.1</v>
      </c>
      <c r="H820" s="96">
        <v>7.1</v>
      </c>
      <c r="I820" s="112">
        <f t="shared" ref="I820:I840" si="17">H820/G820*100</f>
        <v>100</v>
      </c>
      <c r="K820" s="97"/>
    </row>
    <row r="821" spans="1:11" x14ac:dyDescent="0.2">
      <c r="A821" s="174" t="s">
        <v>24</v>
      </c>
      <c r="B821" s="175">
        <v>937</v>
      </c>
      <c r="C821" s="94">
        <v>10</v>
      </c>
      <c r="D821" s="94">
        <v>2</v>
      </c>
      <c r="E821" s="95" t="s">
        <v>723</v>
      </c>
      <c r="F821" s="98">
        <v>0</v>
      </c>
      <c r="G821" s="96">
        <v>134.80000000000001</v>
      </c>
      <c r="H821" s="96">
        <v>134.80000000000001</v>
      </c>
      <c r="I821" s="112">
        <f t="shared" si="17"/>
        <v>100</v>
      </c>
    </row>
    <row r="822" spans="1:11" ht="22.5" x14ac:dyDescent="0.2">
      <c r="A822" s="174" t="s">
        <v>27</v>
      </c>
      <c r="B822" s="175">
        <v>937</v>
      </c>
      <c r="C822" s="94">
        <v>10</v>
      </c>
      <c r="D822" s="94">
        <v>2</v>
      </c>
      <c r="E822" s="95" t="s">
        <v>723</v>
      </c>
      <c r="F822" s="98" t="s">
        <v>25</v>
      </c>
      <c r="G822" s="96">
        <v>134.80000000000001</v>
      </c>
      <c r="H822" s="96">
        <v>134.80000000000001</v>
      </c>
      <c r="I822" s="112">
        <f t="shared" si="17"/>
        <v>100</v>
      </c>
    </row>
    <row r="823" spans="1:11" x14ac:dyDescent="0.2">
      <c r="A823" s="174" t="s">
        <v>22</v>
      </c>
      <c r="B823" s="175">
        <v>937</v>
      </c>
      <c r="C823" s="94">
        <v>10</v>
      </c>
      <c r="D823" s="94">
        <v>2</v>
      </c>
      <c r="E823" s="95" t="s">
        <v>724</v>
      </c>
      <c r="F823" s="98">
        <v>0</v>
      </c>
      <c r="G823" s="96">
        <v>31.4</v>
      </c>
      <c r="H823" s="96">
        <v>31.4</v>
      </c>
      <c r="I823" s="112">
        <f t="shared" si="17"/>
        <v>100</v>
      </c>
    </row>
    <row r="824" spans="1:11" ht="22.5" x14ac:dyDescent="0.2">
      <c r="A824" s="174" t="s">
        <v>27</v>
      </c>
      <c r="B824" s="175">
        <v>937</v>
      </c>
      <c r="C824" s="94">
        <v>10</v>
      </c>
      <c r="D824" s="94">
        <v>2</v>
      </c>
      <c r="E824" s="95" t="s">
        <v>724</v>
      </c>
      <c r="F824" s="98" t="s">
        <v>25</v>
      </c>
      <c r="G824" s="96">
        <v>31.4</v>
      </c>
      <c r="H824" s="96">
        <v>31.4</v>
      </c>
      <c r="I824" s="112">
        <f t="shared" si="17"/>
        <v>100</v>
      </c>
    </row>
    <row r="825" spans="1:11" x14ac:dyDescent="0.2">
      <c r="A825" s="174" t="s">
        <v>101</v>
      </c>
      <c r="B825" s="175">
        <v>937</v>
      </c>
      <c r="C825" s="94">
        <v>10</v>
      </c>
      <c r="D825" s="94">
        <v>3</v>
      </c>
      <c r="E825" s="95">
        <v>0</v>
      </c>
      <c r="F825" s="98">
        <v>0</v>
      </c>
      <c r="G825" s="96">
        <v>6400</v>
      </c>
      <c r="H825" s="96">
        <v>400</v>
      </c>
      <c r="I825" s="112">
        <f t="shared" si="17"/>
        <v>6.25</v>
      </c>
    </row>
    <row r="826" spans="1:11" ht="22.5" x14ac:dyDescent="0.2">
      <c r="A826" s="174" t="s">
        <v>58</v>
      </c>
      <c r="B826" s="175">
        <v>937</v>
      </c>
      <c r="C826" s="94">
        <v>10</v>
      </c>
      <c r="D826" s="94">
        <v>3</v>
      </c>
      <c r="E826" s="95" t="s">
        <v>57</v>
      </c>
      <c r="F826" s="98">
        <v>0</v>
      </c>
      <c r="G826" s="96">
        <v>6400</v>
      </c>
      <c r="H826" s="96">
        <v>400</v>
      </c>
      <c r="I826" s="112">
        <f t="shared" si="17"/>
        <v>6.25</v>
      </c>
    </row>
    <row r="827" spans="1:11" ht="22.5" x14ac:dyDescent="0.2">
      <c r="A827" s="174" t="s">
        <v>98</v>
      </c>
      <c r="B827" s="175">
        <v>937</v>
      </c>
      <c r="C827" s="94">
        <v>10</v>
      </c>
      <c r="D827" s="94">
        <v>3</v>
      </c>
      <c r="E827" s="95" t="s">
        <v>97</v>
      </c>
      <c r="F827" s="98">
        <v>0</v>
      </c>
      <c r="G827" s="96">
        <v>6400</v>
      </c>
      <c r="H827" s="96">
        <v>400</v>
      </c>
      <c r="I827" s="112">
        <f t="shared" si="17"/>
        <v>6.25</v>
      </c>
    </row>
    <row r="828" spans="1:11" x14ac:dyDescent="0.2">
      <c r="A828" s="174" t="s">
        <v>96</v>
      </c>
      <c r="B828" s="175">
        <v>937</v>
      </c>
      <c r="C828" s="94">
        <v>10</v>
      </c>
      <c r="D828" s="94">
        <v>3</v>
      </c>
      <c r="E828" s="95" t="s">
        <v>92</v>
      </c>
      <c r="F828" s="98">
        <v>0</v>
      </c>
      <c r="G828" s="96">
        <v>6400</v>
      </c>
      <c r="H828" s="96">
        <v>400</v>
      </c>
      <c r="I828" s="112">
        <f t="shared" si="17"/>
        <v>6.25</v>
      </c>
    </row>
    <row r="829" spans="1:11" ht="22.5" x14ac:dyDescent="0.2">
      <c r="A829" s="174" t="s">
        <v>41</v>
      </c>
      <c r="B829" s="175">
        <v>937</v>
      </c>
      <c r="C829" s="94">
        <v>10</v>
      </c>
      <c r="D829" s="94">
        <v>3</v>
      </c>
      <c r="E829" s="95" t="s">
        <v>92</v>
      </c>
      <c r="F829" s="98" t="s">
        <v>40</v>
      </c>
      <c r="G829" s="96">
        <v>6000</v>
      </c>
      <c r="H829" s="96"/>
      <c r="I829" s="112"/>
    </row>
    <row r="830" spans="1:11" x14ac:dyDescent="0.2">
      <c r="A830" s="174" t="s">
        <v>95</v>
      </c>
      <c r="B830" s="175">
        <v>937</v>
      </c>
      <c r="C830" s="94">
        <v>10</v>
      </c>
      <c r="D830" s="94">
        <v>3</v>
      </c>
      <c r="E830" s="95" t="s">
        <v>92</v>
      </c>
      <c r="F830" s="98" t="s">
        <v>94</v>
      </c>
      <c r="G830" s="96">
        <v>400</v>
      </c>
      <c r="H830" s="96">
        <v>400</v>
      </c>
      <c r="I830" s="112">
        <f t="shared" si="17"/>
        <v>100</v>
      </c>
    </row>
    <row r="831" spans="1:11" x14ac:dyDescent="0.2">
      <c r="A831" s="174" t="s">
        <v>21</v>
      </c>
      <c r="B831" s="175">
        <v>937</v>
      </c>
      <c r="C831" s="94">
        <v>12</v>
      </c>
      <c r="D831" s="94">
        <v>0</v>
      </c>
      <c r="E831" s="95">
        <v>0</v>
      </c>
      <c r="F831" s="98">
        <v>0</v>
      </c>
      <c r="G831" s="96">
        <v>923</v>
      </c>
      <c r="H831" s="96">
        <v>920.2</v>
      </c>
      <c r="I831" s="112">
        <f t="shared" si="17"/>
        <v>99.696641386782233</v>
      </c>
    </row>
    <row r="832" spans="1:11" x14ac:dyDescent="0.2">
      <c r="A832" s="174" t="s">
        <v>20</v>
      </c>
      <c r="B832" s="175">
        <v>937</v>
      </c>
      <c r="C832" s="94">
        <v>12</v>
      </c>
      <c r="D832" s="94">
        <v>2</v>
      </c>
      <c r="E832" s="95">
        <v>0</v>
      </c>
      <c r="F832" s="98">
        <v>0</v>
      </c>
      <c r="G832" s="96">
        <v>923</v>
      </c>
      <c r="H832" s="96">
        <v>920.2</v>
      </c>
      <c r="I832" s="112">
        <f t="shared" si="17"/>
        <v>99.696641386782233</v>
      </c>
    </row>
    <row r="833" spans="1:11" x14ac:dyDescent="0.2">
      <c r="A833" s="174" t="s">
        <v>19</v>
      </c>
      <c r="B833" s="175">
        <v>937</v>
      </c>
      <c r="C833" s="94">
        <v>12</v>
      </c>
      <c r="D833" s="94">
        <v>2</v>
      </c>
      <c r="E833" s="95" t="s">
        <v>18</v>
      </c>
      <c r="F833" s="98">
        <v>0</v>
      </c>
      <c r="G833" s="96">
        <v>923</v>
      </c>
      <c r="H833" s="96">
        <v>920.2</v>
      </c>
      <c r="I833" s="112">
        <f t="shared" si="17"/>
        <v>99.696641386782233</v>
      </c>
    </row>
    <row r="834" spans="1:11" ht="22.5" x14ac:dyDescent="0.2">
      <c r="A834" s="174" t="s">
        <v>17</v>
      </c>
      <c r="B834" s="175">
        <v>937</v>
      </c>
      <c r="C834" s="94">
        <v>12</v>
      </c>
      <c r="D834" s="94">
        <v>2</v>
      </c>
      <c r="E834" s="95" t="s">
        <v>16</v>
      </c>
      <c r="F834" s="98">
        <v>0</v>
      </c>
      <c r="G834" s="96">
        <v>52.9</v>
      </c>
      <c r="H834" s="96">
        <v>52.9</v>
      </c>
      <c r="I834" s="112">
        <f t="shared" si="17"/>
        <v>100</v>
      </c>
      <c r="K834" s="97"/>
    </row>
    <row r="835" spans="1:11" ht="33.75" x14ac:dyDescent="0.2">
      <c r="A835" s="174" t="s">
        <v>12</v>
      </c>
      <c r="B835" s="175">
        <v>937</v>
      </c>
      <c r="C835" s="94">
        <v>12</v>
      </c>
      <c r="D835" s="94">
        <v>2</v>
      </c>
      <c r="E835" s="95" t="s">
        <v>16</v>
      </c>
      <c r="F835" s="98" t="s">
        <v>10</v>
      </c>
      <c r="G835" s="96">
        <v>52.9</v>
      </c>
      <c r="H835" s="96">
        <v>52.9</v>
      </c>
      <c r="I835" s="112">
        <f t="shared" si="17"/>
        <v>100</v>
      </c>
      <c r="K835" s="97"/>
    </row>
    <row r="836" spans="1:11" x14ac:dyDescent="0.2">
      <c r="A836" s="174" t="s">
        <v>15</v>
      </c>
      <c r="B836" s="175">
        <v>937</v>
      </c>
      <c r="C836" s="94">
        <v>12</v>
      </c>
      <c r="D836" s="94">
        <v>2</v>
      </c>
      <c r="E836" s="95" t="s">
        <v>14</v>
      </c>
      <c r="F836" s="98">
        <v>0</v>
      </c>
      <c r="G836" s="96">
        <v>509.5</v>
      </c>
      <c r="H836" s="96">
        <v>509.5</v>
      </c>
      <c r="I836" s="112">
        <f t="shared" si="17"/>
        <v>100</v>
      </c>
    </row>
    <row r="837" spans="1:11" ht="33.75" x14ac:dyDescent="0.2">
      <c r="A837" s="174" t="s">
        <v>12</v>
      </c>
      <c r="B837" s="175">
        <v>937</v>
      </c>
      <c r="C837" s="94">
        <v>12</v>
      </c>
      <c r="D837" s="94">
        <v>2</v>
      </c>
      <c r="E837" s="95" t="s">
        <v>14</v>
      </c>
      <c r="F837" s="98" t="s">
        <v>10</v>
      </c>
      <c r="G837" s="96">
        <v>509.5</v>
      </c>
      <c r="H837" s="96">
        <v>509.5</v>
      </c>
      <c r="I837" s="112">
        <f t="shared" si="17"/>
        <v>100</v>
      </c>
    </row>
    <row r="838" spans="1:11" ht="22.5" x14ac:dyDescent="0.2">
      <c r="A838" s="174" t="s">
        <v>13</v>
      </c>
      <c r="B838" s="175">
        <v>937</v>
      </c>
      <c r="C838" s="94">
        <v>12</v>
      </c>
      <c r="D838" s="94">
        <v>2</v>
      </c>
      <c r="E838" s="95" t="s">
        <v>11</v>
      </c>
      <c r="F838" s="98">
        <v>0</v>
      </c>
      <c r="G838" s="96">
        <v>360.6</v>
      </c>
      <c r="H838" s="96">
        <v>355.7</v>
      </c>
      <c r="I838" s="112">
        <f t="shared" si="17"/>
        <v>98.641153632834161</v>
      </c>
    </row>
    <row r="839" spans="1:11" ht="34.5" thickBot="1" x14ac:dyDescent="0.25">
      <c r="A839" s="176" t="s">
        <v>12</v>
      </c>
      <c r="B839" s="177">
        <v>937</v>
      </c>
      <c r="C839" s="178">
        <v>12</v>
      </c>
      <c r="D839" s="178">
        <v>2</v>
      </c>
      <c r="E839" s="179" t="s">
        <v>11</v>
      </c>
      <c r="F839" s="180" t="s">
        <v>10</v>
      </c>
      <c r="G839" s="150">
        <v>360.6</v>
      </c>
      <c r="H839" s="150">
        <v>355.7</v>
      </c>
      <c r="I839" s="181">
        <f t="shared" si="17"/>
        <v>98.641153632834161</v>
      </c>
    </row>
    <row r="840" spans="1:11" ht="12.75" customHeight="1" thickBot="1" x14ac:dyDescent="0.25">
      <c r="A840" s="183" t="s">
        <v>750</v>
      </c>
      <c r="B840" s="115"/>
      <c r="C840" s="115"/>
      <c r="D840" s="115"/>
      <c r="E840" s="115"/>
      <c r="F840" s="182"/>
      <c r="G840" s="117">
        <v>2566734.4</v>
      </c>
      <c r="H840" s="117">
        <v>1921032.5</v>
      </c>
      <c r="I840" s="116">
        <f t="shared" si="17"/>
        <v>74.843446988515836</v>
      </c>
    </row>
    <row r="841" spans="1:11" ht="25.5" customHeight="1" x14ac:dyDescent="0.2">
      <c r="A841" s="92"/>
      <c r="B841" s="92"/>
      <c r="C841" s="92"/>
      <c r="D841" s="92"/>
      <c r="E841" s="92"/>
      <c r="F841" s="99"/>
      <c r="G841" s="92"/>
      <c r="H841" s="92"/>
      <c r="I841" s="92"/>
    </row>
    <row r="842" spans="1:11" ht="12.75" customHeight="1" x14ac:dyDescent="0.2">
      <c r="A842" s="92"/>
      <c r="B842" s="92"/>
      <c r="C842" s="92"/>
      <c r="D842" s="92"/>
      <c r="E842" s="92"/>
      <c r="F842" s="99"/>
      <c r="G842" s="92"/>
      <c r="H842" s="92"/>
      <c r="I842" s="92"/>
    </row>
    <row r="843" spans="1:11" ht="12.75" customHeight="1" x14ac:dyDescent="0.2">
      <c r="A843" s="92"/>
      <c r="B843" s="92"/>
      <c r="C843" s="92"/>
      <c r="D843" s="92"/>
      <c r="E843" s="92"/>
      <c r="F843" s="99"/>
      <c r="G843" s="92"/>
      <c r="H843" s="92"/>
      <c r="I843" s="92"/>
    </row>
  </sheetData>
  <autoFilter ref="A8:L840"/>
  <mergeCells count="6">
    <mergeCell ref="A2:I2"/>
    <mergeCell ref="B5:F5"/>
    <mergeCell ref="H5:H6"/>
    <mergeCell ref="G5:G6"/>
    <mergeCell ref="I5:I6"/>
    <mergeCell ref="H4:I4"/>
  </mergeCells>
  <pageMargins left="1.04" right="0.15748031496062992" top="0.15748031496062992" bottom="0.15748031496062992" header="0.15748031496062992" footer="0.15748031496062992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D16" sqref="D16"/>
    </sheetView>
  </sheetViews>
  <sheetFormatPr defaultColWidth="9.140625" defaultRowHeight="15.75" x14ac:dyDescent="0.25"/>
  <cols>
    <col min="1" max="1" width="7.28515625" style="38" customWidth="1"/>
    <col min="2" max="2" width="63.140625" style="38" customWidth="1"/>
    <col min="3" max="3" width="13.28515625" style="38" customWidth="1"/>
    <col min="4" max="4" width="15" style="38" customWidth="1"/>
    <col min="5" max="5" width="13.7109375" style="38" customWidth="1"/>
    <col min="6" max="6" width="11.5703125" style="38" customWidth="1"/>
    <col min="7" max="193" width="9.140625" style="38" customWidth="1"/>
    <col min="194" max="16384" width="9.140625" style="38"/>
  </cols>
  <sheetData>
    <row r="1" spans="1:6" x14ac:dyDescent="0.25">
      <c r="A1" s="53"/>
      <c r="B1" s="172"/>
      <c r="C1" s="172"/>
    </row>
    <row r="2" spans="1:6" ht="41.25" customHeight="1" x14ac:dyDescent="0.25">
      <c r="A2" s="173" t="s">
        <v>744</v>
      </c>
      <c r="B2" s="173"/>
      <c r="C2" s="173"/>
      <c r="D2" s="173"/>
      <c r="E2" s="173"/>
      <c r="F2" s="173"/>
    </row>
    <row r="3" spans="1:6" x14ac:dyDescent="0.25">
      <c r="A3" s="40"/>
      <c r="B3" s="39"/>
      <c r="C3" s="40"/>
    </row>
    <row r="4" spans="1:6" ht="47.25" customHeight="1" x14ac:dyDescent="0.25">
      <c r="A4" s="54" t="s">
        <v>492</v>
      </c>
      <c r="B4" s="41" t="s">
        <v>493</v>
      </c>
      <c r="C4" s="41" t="s">
        <v>355</v>
      </c>
      <c r="D4" s="42" t="s">
        <v>745</v>
      </c>
      <c r="E4" s="42" t="s">
        <v>362</v>
      </c>
      <c r="F4" s="42" t="s">
        <v>360</v>
      </c>
    </row>
    <row r="5" spans="1:6" ht="47.25" x14ac:dyDescent="0.25">
      <c r="A5" s="55">
        <v>1</v>
      </c>
      <c r="B5" s="43" t="s">
        <v>494</v>
      </c>
      <c r="C5" s="44" t="s">
        <v>495</v>
      </c>
      <c r="D5" s="64">
        <f>D7+D8</f>
        <v>347.3</v>
      </c>
      <c r="E5" s="64">
        <f>E7+E8</f>
        <v>70.5</v>
      </c>
      <c r="F5" s="62">
        <f>E5/D5*100</f>
        <v>20.299452922545349</v>
      </c>
    </row>
    <row r="6" spans="1:6" x14ac:dyDescent="0.25">
      <c r="A6" s="56"/>
      <c r="B6" s="57" t="s">
        <v>512</v>
      </c>
      <c r="C6" s="58"/>
      <c r="D6" s="59"/>
      <c r="E6" s="64"/>
      <c r="F6" s="62"/>
    </row>
    <row r="7" spans="1:6" ht="63" x14ac:dyDescent="0.25">
      <c r="A7" s="55"/>
      <c r="B7" s="43" t="s">
        <v>513</v>
      </c>
      <c r="C7" s="44" t="s">
        <v>514</v>
      </c>
      <c r="D7" s="60">
        <v>40</v>
      </c>
      <c r="E7" s="64">
        <v>40</v>
      </c>
      <c r="F7" s="62">
        <f>E7/D7*100</f>
        <v>100</v>
      </c>
    </row>
    <row r="8" spans="1:6" ht="48" customHeight="1" x14ac:dyDescent="0.25">
      <c r="A8" s="55"/>
      <c r="B8" s="43" t="s">
        <v>515</v>
      </c>
      <c r="C8" s="44" t="s">
        <v>516</v>
      </c>
      <c r="D8" s="60">
        <v>307.3</v>
      </c>
      <c r="E8" s="64">
        <v>30.5</v>
      </c>
      <c r="F8" s="62">
        <f>E8/D8*100</f>
        <v>9.9251545720793999</v>
      </c>
    </row>
    <row r="9" spans="1:6" ht="47.25" x14ac:dyDescent="0.25">
      <c r="A9" s="61">
        <v>2</v>
      </c>
      <c r="B9" s="43" t="s">
        <v>496</v>
      </c>
      <c r="C9" s="44" t="s">
        <v>497</v>
      </c>
      <c r="D9" s="60">
        <f>D11+D12+D13</f>
        <v>6588.1</v>
      </c>
      <c r="E9" s="60">
        <f>E11+E12+E13</f>
        <v>4394.3</v>
      </c>
      <c r="F9" s="62">
        <f t="shared" ref="F9:F50" si="0">E9/D9*100</f>
        <v>66.700566172341041</v>
      </c>
    </row>
    <row r="10" spans="1:6" x14ac:dyDescent="0.25">
      <c r="A10" s="61"/>
      <c r="B10" s="43" t="s">
        <v>512</v>
      </c>
      <c r="C10" s="44"/>
      <c r="D10" s="60">
        <v>0</v>
      </c>
      <c r="E10" s="64"/>
      <c r="F10" s="62"/>
    </row>
    <row r="11" spans="1:6" ht="31.5" x14ac:dyDescent="0.25">
      <c r="A11" s="61"/>
      <c r="B11" s="43" t="s">
        <v>517</v>
      </c>
      <c r="C11" s="44" t="s">
        <v>518</v>
      </c>
      <c r="D11" s="60">
        <v>296</v>
      </c>
      <c r="E11" s="64"/>
      <c r="F11" s="62"/>
    </row>
    <row r="12" spans="1:6" ht="31.5" x14ac:dyDescent="0.25">
      <c r="A12" s="61"/>
      <c r="B12" s="43" t="s">
        <v>519</v>
      </c>
      <c r="C12" s="44" t="s">
        <v>520</v>
      </c>
      <c r="D12" s="60">
        <v>600</v>
      </c>
      <c r="E12" s="64">
        <v>400</v>
      </c>
      <c r="F12" s="62">
        <f t="shared" si="0"/>
        <v>66.666666666666657</v>
      </c>
    </row>
    <row r="13" spans="1:6" ht="31.5" x14ac:dyDescent="0.25">
      <c r="A13" s="61"/>
      <c r="B13" s="43" t="s">
        <v>521</v>
      </c>
      <c r="C13" s="44" t="s">
        <v>522</v>
      </c>
      <c r="D13" s="60">
        <v>5692.1</v>
      </c>
      <c r="E13" s="64">
        <v>3994.3</v>
      </c>
      <c r="F13" s="62">
        <f t="shared" si="0"/>
        <v>70.172695490240855</v>
      </c>
    </row>
    <row r="14" spans="1:6" ht="47.25" x14ac:dyDescent="0.25">
      <c r="A14" s="55">
        <v>3</v>
      </c>
      <c r="B14" s="43" t="s">
        <v>498</v>
      </c>
      <c r="C14" s="44" t="s">
        <v>499</v>
      </c>
      <c r="D14" s="64">
        <f>D16+D17+D18+D19+D20+D21</f>
        <v>288692.40000000002</v>
      </c>
      <c r="E14" s="64">
        <f>E16+E17+E18+E19+E20+E21</f>
        <v>255252.6</v>
      </c>
      <c r="F14" s="62">
        <f t="shared" si="0"/>
        <v>88.416806261612706</v>
      </c>
    </row>
    <row r="15" spans="1:6" x14ac:dyDescent="0.25">
      <c r="A15" s="55"/>
      <c r="B15" s="57" t="s">
        <v>512</v>
      </c>
      <c r="C15" s="44"/>
      <c r="D15" s="45"/>
      <c r="E15" s="64"/>
      <c r="F15" s="62"/>
    </row>
    <row r="16" spans="1:6" ht="31.5" x14ac:dyDescent="0.25">
      <c r="A16" s="55"/>
      <c r="B16" s="43" t="s">
        <v>523</v>
      </c>
      <c r="C16" s="44" t="s">
        <v>524</v>
      </c>
      <c r="D16" s="60">
        <v>152073.60000000001</v>
      </c>
      <c r="E16" s="64">
        <v>138004.6</v>
      </c>
      <c r="F16" s="62">
        <f t="shared" si="0"/>
        <v>90.748558592681434</v>
      </c>
    </row>
    <row r="17" spans="1:6" ht="31.5" x14ac:dyDescent="0.25">
      <c r="A17" s="55"/>
      <c r="B17" s="43" t="s">
        <v>525</v>
      </c>
      <c r="C17" s="44" t="s">
        <v>526</v>
      </c>
      <c r="D17" s="60">
        <v>31318.1</v>
      </c>
      <c r="E17" s="64">
        <v>23152.9</v>
      </c>
      <c r="F17" s="62">
        <f t="shared" si="0"/>
        <v>73.928175719472137</v>
      </c>
    </row>
    <row r="18" spans="1:6" ht="47.25" x14ac:dyDescent="0.25">
      <c r="A18" s="55"/>
      <c r="B18" s="43" t="s">
        <v>527</v>
      </c>
      <c r="C18" s="44" t="s">
        <v>528</v>
      </c>
      <c r="D18" s="60">
        <v>10449.200000000001</v>
      </c>
      <c r="E18" s="64">
        <v>6809.5</v>
      </c>
      <c r="F18" s="62">
        <f t="shared" si="0"/>
        <v>65.167668338245988</v>
      </c>
    </row>
    <row r="19" spans="1:6" ht="31.5" x14ac:dyDescent="0.25">
      <c r="A19" s="55"/>
      <c r="B19" s="43" t="s">
        <v>529</v>
      </c>
      <c r="C19" s="44" t="s">
        <v>530</v>
      </c>
      <c r="D19" s="60">
        <v>7909.2</v>
      </c>
      <c r="E19" s="64">
        <v>6124.6</v>
      </c>
      <c r="F19" s="62">
        <f t="shared" si="0"/>
        <v>77.436403176048145</v>
      </c>
    </row>
    <row r="20" spans="1:6" ht="31.5" x14ac:dyDescent="0.25">
      <c r="A20" s="55"/>
      <c r="B20" s="43" t="s">
        <v>531</v>
      </c>
      <c r="C20" s="44" t="s">
        <v>532</v>
      </c>
      <c r="D20" s="60">
        <v>85610.4</v>
      </c>
      <c r="E20" s="64">
        <v>80059.100000000006</v>
      </c>
      <c r="F20" s="62">
        <f t="shared" si="0"/>
        <v>93.515624269948532</v>
      </c>
    </row>
    <row r="21" spans="1:6" x14ac:dyDescent="0.25">
      <c r="A21" s="55"/>
      <c r="B21" s="43" t="s">
        <v>533</v>
      </c>
      <c r="C21" s="44" t="s">
        <v>534</v>
      </c>
      <c r="D21" s="60">
        <v>1331.9</v>
      </c>
      <c r="E21" s="64">
        <v>1101.9000000000001</v>
      </c>
      <c r="F21" s="62">
        <f t="shared" si="0"/>
        <v>82.731436294016063</v>
      </c>
    </row>
    <row r="22" spans="1:6" ht="31.5" x14ac:dyDescent="0.25">
      <c r="A22" s="55">
        <v>4</v>
      </c>
      <c r="B22" s="43" t="s">
        <v>500</v>
      </c>
      <c r="C22" s="44" t="s">
        <v>501</v>
      </c>
      <c r="D22" s="64">
        <f>D24+D25+D26</f>
        <v>16496.5</v>
      </c>
      <c r="E22" s="64">
        <f>E24+E25+E26</f>
        <v>14702.199999999999</v>
      </c>
      <c r="F22" s="62">
        <f t="shared" si="0"/>
        <v>89.123147334283033</v>
      </c>
    </row>
    <row r="23" spans="1:6" x14ac:dyDescent="0.25">
      <c r="A23" s="55"/>
      <c r="B23" s="43" t="s">
        <v>512</v>
      </c>
      <c r="C23" s="44"/>
      <c r="D23" s="45"/>
      <c r="E23" s="64"/>
      <c r="F23" s="62"/>
    </row>
    <row r="24" spans="1:6" ht="47.25" x14ac:dyDescent="0.25">
      <c r="A24" s="55"/>
      <c r="B24" s="43" t="s">
        <v>535</v>
      </c>
      <c r="C24" s="44" t="s">
        <v>536</v>
      </c>
      <c r="D24" s="60">
        <v>582.29999999999995</v>
      </c>
      <c r="E24" s="64">
        <v>328.8</v>
      </c>
      <c r="F24" s="62">
        <f t="shared" si="0"/>
        <v>56.465739309634209</v>
      </c>
    </row>
    <row r="25" spans="1:6" ht="23.25" customHeight="1" x14ac:dyDescent="0.25">
      <c r="A25" s="55"/>
      <c r="B25" s="43" t="s">
        <v>537</v>
      </c>
      <c r="C25" s="44" t="s">
        <v>538</v>
      </c>
      <c r="D25" s="60">
        <v>15494.2</v>
      </c>
      <c r="E25" s="64">
        <v>13953.4</v>
      </c>
      <c r="F25" s="62">
        <f t="shared" si="0"/>
        <v>90.055633721005265</v>
      </c>
    </row>
    <row r="26" spans="1:6" ht="39" customHeight="1" x14ac:dyDescent="0.25">
      <c r="A26" s="55"/>
      <c r="B26" s="43" t="s">
        <v>539</v>
      </c>
      <c r="C26" s="44" t="s">
        <v>540</v>
      </c>
      <c r="D26" s="60">
        <v>420</v>
      </c>
      <c r="E26" s="64">
        <v>420</v>
      </c>
      <c r="F26" s="62">
        <f t="shared" si="0"/>
        <v>100</v>
      </c>
    </row>
    <row r="27" spans="1:6" ht="31.5" x14ac:dyDescent="0.25">
      <c r="A27" s="55">
        <v>5</v>
      </c>
      <c r="B27" s="43" t="s">
        <v>69</v>
      </c>
      <c r="C27" s="44" t="s">
        <v>502</v>
      </c>
      <c r="D27" s="64">
        <f>D29+D30+D31+D32+D33</f>
        <v>1297733.5000000002</v>
      </c>
      <c r="E27" s="64">
        <f>E29+E30+E31+E32+E33</f>
        <v>1083672.3</v>
      </c>
      <c r="F27" s="62">
        <f t="shared" si="0"/>
        <v>83.504995440126947</v>
      </c>
    </row>
    <row r="28" spans="1:6" x14ac:dyDescent="0.25">
      <c r="A28" s="55"/>
      <c r="B28" s="43" t="s">
        <v>512</v>
      </c>
      <c r="C28" s="44"/>
      <c r="D28" s="45"/>
      <c r="E28" s="64"/>
      <c r="F28" s="62"/>
    </row>
    <row r="29" spans="1:6" x14ac:dyDescent="0.25">
      <c r="A29" s="55"/>
      <c r="B29" s="43" t="s">
        <v>541</v>
      </c>
      <c r="C29" s="44" t="s">
        <v>542</v>
      </c>
      <c r="D29" s="60">
        <v>478883.5</v>
      </c>
      <c r="E29" s="64">
        <v>370208.8</v>
      </c>
      <c r="F29" s="62">
        <f t="shared" si="0"/>
        <v>77.306651826592471</v>
      </c>
    </row>
    <row r="30" spans="1:6" x14ac:dyDescent="0.25">
      <c r="A30" s="55"/>
      <c r="B30" s="43" t="s">
        <v>543</v>
      </c>
      <c r="C30" s="44" t="s">
        <v>544</v>
      </c>
      <c r="D30" s="60">
        <v>737123.1</v>
      </c>
      <c r="E30" s="64">
        <v>660563</v>
      </c>
      <c r="F30" s="62">
        <f t="shared" si="0"/>
        <v>89.613661544455738</v>
      </c>
    </row>
    <row r="31" spans="1:6" ht="31.5" x14ac:dyDescent="0.25">
      <c r="A31" s="55"/>
      <c r="B31" s="43" t="s">
        <v>545</v>
      </c>
      <c r="C31" s="44" t="s">
        <v>546</v>
      </c>
      <c r="D31" s="60">
        <v>50590.6</v>
      </c>
      <c r="E31" s="118">
        <v>28646</v>
      </c>
      <c r="F31" s="62">
        <f t="shared" si="0"/>
        <v>56.623167149628586</v>
      </c>
    </row>
    <row r="32" spans="1:6" x14ac:dyDescent="0.25">
      <c r="A32" s="55"/>
      <c r="B32" s="43" t="s">
        <v>547</v>
      </c>
      <c r="C32" s="44" t="s">
        <v>548</v>
      </c>
      <c r="D32" s="60">
        <v>16118.1</v>
      </c>
      <c r="E32" s="64">
        <v>14877.6</v>
      </c>
      <c r="F32" s="62">
        <f t="shared" si="0"/>
        <v>92.303683436633349</v>
      </c>
    </row>
    <row r="33" spans="1:6" ht="47.25" x14ac:dyDescent="0.25">
      <c r="A33" s="55"/>
      <c r="B33" s="43" t="s">
        <v>549</v>
      </c>
      <c r="C33" s="44" t="s">
        <v>550</v>
      </c>
      <c r="D33" s="60">
        <v>15018.2</v>
      </c>
      <c r="E33" s="64">
        <v>9376.9</v>
      </c>
      <c r="F33" s="62">
        <f t="shared" si="0"/>
        <v>62.436909882675685</v>
      </c>
    </row>
    <row r="34" spans="1:6" ht="31.5" x14ac:dyDescent="0.25">
      <c r="A34" s="55">
        <v>6</v>
      </c>
      <c r="B34" s="43" t="s">
        <v>117</v>
      </c>
      <c r="C34" s="44" t="s">
        <v>503</v>
      </c>
      <c r="D34" s="64">
        <f>D36+D37+D38</f>
        <v>39175</v>
      </c>
      <c r="E34" s="64">
        <f>E36+E37+E38</f>
        <v>20420.099999999999</v>
      </c>
      <c r="F34" s="62">
        <f t="shared" si="0"/>
        <v>52.125335035098907</v>
      </c>
    </row>
    <row r="35" spans="1:6" x14ac:dyDescent="0.25">
      <c r="A35" s="55"/>
      <c r="B35" s="43" t="s">
        <v>551</v>
      </c>
      <c r="C35" s="44"/>
      <c r="D35" s="45"/>
      <c r="E35" s="64"/>
      <c r="F35" s="62"/>
    </row>
    <row r="36" spans="1:6" ht="31.5" x14ac:dyDescent="0.25">
      <c r="A36" s="55"/>
      <c r="B36" s="43" t="s">
        <v>552</v>
      </c>
      <c r="C36" s="44" t="s">
        <v>553</v>
      </c>
      <c r="D36" s="60">
        <v>17373.7</v>
      </c>
      <c r="E36" s="64">
        <v>9037</v>
      </c>
      <c r="F36" s="62">
        <f t="shared" si="0"/>
        <v>52.015402591273016</v>
      </c>
    </row>
    <row r="37" spans="1:6" x14ac:dyDescent="0.25">
      <c r="A37" s="55"/>
      <c r="B37" s="43" t="s">
        <v>554</v>
      </c>
      <c r="C37" s="44" t="s">
        <v>555</v>
      </c>
      <c r="D37" s="60">
        <v>13981.7</v>
      </c>
      <c r="E37" s="64">
        <v>6843.4</v>
      </c>
      <c r="F37" s="62">
        <f t="shared" si="0"/>
        <v>48.945407210854178</v>
      </c>
    </row>
    <row r="38" spans="1:6" ht="47.25" x14ac:dyDescent="0.25">
      <c r="A38" s="55"/>
      <c r="B38" s="43" t="s">
        <v>556</v>
      </c>
      <c r="C38" s="44" t="s">
        <v>557</v>
      </c>
      <c r="D38" s="60">
        <v>7819.6</v>
      </c>
      <c r="E38" s="64">
        <v>4539.7</v>
      </c>
      <c r="F38" s="62">
        <f t="shared" si="0"/>
        <v>58.055399253158726</v>
      </c>
    </row>
    <row r="39" spans="1:6" ht="31.5" x14ac:dyDescent="0.25">
      <c r="A39" s="55">
        <v>7</v>
      </c>
      <c r="B39" s="43" t="s">
        <v>58</v>
      </c>
      <c r="C39" s="44" t="s">
        <v>504</v>
      </c>
      <c r="D39" s="64">
        <f>D41+D42+D43</f>
        <v>383707.7</v>
      </c>
      <c r="E39" s="64">
        <f>E41+E42+E43</f>
        <v>312634.8</v>
      </c>
      <c r="F39" s="62">
        <f t="shared" si="0"/>
        <v>81.477332876040805</v>
      </c>
    </row>
    <row r="40" spans="1:6" x14ac:dyDescent="0.25">
      <c r="A40" s="55"/>
      <c r="B40" s="43" t="s">
        <v>551</v>
      </c>
      <c r="C40" s="44"/>
      <c r="D40" s="45"/>
      <c r="E40" s="64"/>
      <c r="F40" s="62"/>
    </row>
    <row r="41" spans="1:6" ht="47.25" x14ac:dyDescent="0.25">
      <c r="A41" s="55"/>
      <c r="B41" s="43" t="s">
        <v>558</v>
      </c>
      <c r="C41" s="44" t="s">
        <v>559</v>
      </c>
      <c r="D41" s="60">
        <v>185680.7</v>
      </c>
      <c r="E41" s="64">
        <v>163759</v>
      </c>
      <c r="F41" s="62">
        <f t="shared" si="0"/>
        <v>88.193872599575514</v>
      </c>
    </row>
    <row r="42" spans="1:6" x14ac:dyDescent="0.25">
      <c r="A42" s="55"/>
      <c r="B42" s="43" t="s">
        <v>560</v>
      </c>
      <c r="C42" s="44" t="s">
        <v>561</v>
      </c>
      <c r="D42" s="60">
        <v>187014</v>
      </c>
      <c r="E42" s="64">
        <v>141452.6</v>
      </c>
      <c r="F42" s="62">
        <f t="shared" si="0"/>
        <v>75.637438908317023</v>
      </c>
    </row>
    <row r="43" spans="1:6" ht="47.25" x14ac:dyDescent="0.25">
      <c r="A43" s="55"/>
      <c r="B43" s="43" t="s">
        <v>562</v>
      </c>
      <c r="C43" s="44" t="s">
        <v>563</v>
      </c>
      <c r="D43" s="60">
        <v>11013</v>
      </c>
      <c r="E43" s="64">
        <v>7423.2</v>
      </c>
      <c r="F43" s="62">
        <f t="shared" si="0"/>
        <v>67.403977117951513</v>
      </c>
    </row>
    <row r="44" spans="1:6" ht="47.25" x14ac:dyDescent="0.25">
      <c r="A44" s="55">
        <v>8</v>
      </c>
      <c r="B44" s="43" t="s">
        <v>32</v>
      </c>
      <c r="C44" s="44" t="s">
        <v>505</v>
      </c>
      <c r="D44" s="64">
        <f>D46+D47</f>
        <v>7170.1</v>
      </c>
      <c r="E44" s="64">
        <f>E46+E47</f>
        <v>5184.2999999999993</v>
      </c>
      <c r="F44" s="62">
        <f t="shared" si="0"/>
        <v>72.304430900545299</v>
      </c>
    </row>
    <row r="45" spans="1:6" x14ac:dyDescent="0.25">
      <c r="A45" s="55"/>
      <c r="B45" s="38" t="s">
        <v>512</v>
      </c>
      <c r="C45" s="44"/>
      <c r="D45" s="45"/>
      <c r="E45" s="64"/>
      <c r="F45" s="62"/>
    </row>
    <row r="46" spans="1:6" ht="28.5" customHeight="1" x14ac:dyDescent="0.25">
      <c r="A46" s="55"/>
      <c r="B46" s="43" t="s">
        <v>564</v>
      </c>
      <c r="C46" s="44" t="s">
        <v>565</v>
      </c>
      <c r="D46" s="60">
        <v>6786.3</v>
      </c>
      <c r="E46" s="64">
        <v>4889.3999999999996</v>
      </c>
      <c r="F46" s="62">
        <f t="shared" si="0"/>
        <v>72.048096901109588</v>
      </c>
    </row>
    <row r="47" spans="1:6" x14ac:dyDescent="0.25">
      <c r="A47" s="55"/>
      <c r="B47" s="43" t="s">
        <v>566</v>
      </c>
      <c r="C47" s="44" t="s">
        <v>567</v>
      </c>
      <c r="D47" s="60">
        <v>383.8</v>
      </c>
      <c r="E47" s="64">
        <v>294.89999999999998</v>
      </c>
      <c r="F47" s="62">
        <f t="shared" si="0"/>
        <v>76.836894215737345</v>
      </c>
    </row>
    <row r="48" spans="1:6" ht="47.25" x14ac:dyDescent="0.25">
      <c r="A48" s="55">
        <v>9</v>
      </c>
      <c r="B48" s="43" t="s">
        <v>7</v>
      </c>
      <c r="C48" s="44" t="s">
        <v>506</v>
      </c>
      <c r="D48" s="64">
        <f>D49</f>
        <v>47678.1</v>
      </c>
      <c r="E48" s="64">
        <f>E49</f>
        <v>40488</v>
      </c>
      <c r="F48" s="62">
        <f t="shared" si="0"/>
        <v>84.919491338790763</v>
      </c>
    </row>
    <row r="49" spans="1:6" x14ac:dyDescent="0.25">
      <c r="A49" s="55"/>
      <c r="B49" s="43" t="s">
        <v>568</v>
      </c>
      <c r="C49" s="44" t="s">
        <v>569</v>
      </c>
      <c r="D49" s="60">
        <v>47678.1</v>
      </c>
      <c r="E49" s="64">
        <v>40488</v>
      </c>
      <c r="F49" s="62">
        <f t="shared" si="0"/>
        <v>84.919491338790763</v>
      </c>
    </row>
    <row r="50" spans="1:6" ht="21" customHeight="1" x14ac:dyDescent="0.25">
      <c r="A50" s="46"/>
      <c r="B50" s="52" t="s">
        <v>507</v>
      </c>
      <c r="C50" s="47"/>
      <c r="D50" s="65">
        <f>D5+D9+D14+D22+D27+D34+D39+D44+D48</f>
        <v>2087588.7000000004</v>
      </c>
      <c r="E50" s="65">
        <f>E5+E9+E14+E22+E27+E34+E39+E44+E48</f>
        <v>1736819.1</v>
      </c>
      <c r="F50" s="63">
        <f t="shared" si="0"/>
        <v>83.197379828698999</v>
      </c>
    </row>
    <row r="51" spans="1:6" x14ac:dyDescent="0.25">
      <c r="A51" s="48"/>
      <c r="B51" s="48"/>
      <c r="C51" s="37"/>
    </row>
    <row r="52" spans="1:6" x14ac:dyDescent="0.25">
      <c r="A52" s="37"/>
      <c r="B52" s="37"/>
      <c r="C52" s="37"/>
    </row>
  </sheetData>
  <mergeCells count="2">
    <mergeCell ref="B1:C1"/>
    <mergeCell ref="A2:F2"/>
  </mergeCells>
  <pageMargins left="0.6692913385826772" right="0.23622047244094491" top="0.15748031496062992" bottom="0.19685039370078741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источники</vt:lpstr>
      <vt:lpstr>доходы</vt:lpstr>
      <vt:lpstr>фунцион</vt:lpstr>
      <vt:lpstr>Ведомтсв.</vt:lpstr>
      <vt:lpstr>муниц.программы</vt:lpstr>
      <vt:lpstr>Ведомтсв.!Заголовки_для_печати</vt:lpstr>
      <vt:lpstr>доходы!Заголовки_для_печати</vt:lpstr>
      <vt:lpstr>муниц.программы!Заголовки_для_печати</vt:lpstr>
      <vt:lpstr>фунцион!Заголовки_для_печати</vt:lpstr>
      <vt:lpstr>Ведомтсв.!Область_печати</vt:lpstr>
      <vt:lpstr>фунцион!Область_печати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Викторовна Опай-оол</dc:creator>
  <cp:lastModifiedBy>Нелли Викторовна Опай-оол</cp:lastModifiedBy>
  <cp:lastPrinted>2016-11-10T04:39:18Z</cp:lastPrinted>
  <dcterms:created xsi:type="dcterms:W3CDTF">2016-04-22T05:42:47Z</dcterms:created>
  <dcterms:modified xsi:type="dcterms:W3CDTF">2016-11-10T04:44:39Z</dcterms:modified>
</cp:coreProperties>
</file>